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bmen\03-Отдел сопровождения государственных программ и сводной информации\ГП Соцподдержка\Отчет по госпрограмме Минфин ежекв\2023 Минфин\2023 год\минфин\"/>
    </mc:Choice>
  </mc:AlternateContent>
  <bookViews>
    <workbookView xWindow="0" yWindow="0" windowWidth="28800" windowHeight="12000" activeTab="1"/>
  </bookViews>
  <sheets>
    <sheet name="Приложение 12 отчет" sheetId="1" r:id="rId1"/>
    <sheet name="Приложение 13 Уточнение11 апрел" sheetId="4" r:id="rId2"/>
  </sheets>
  <definedNames>
    <definedName name="Z_12F290EE_B7DB_480B_83F9_BF09B9CA0905_.wvu.PrintArea" localSheetId="0" hidden="1">'Приложение 12 отчет'!$A$1:$J$134</definedName>
    <definedName name="Z_12F290EE_B7DB_480B_83F9_BF09B9CA0905_.wvu.PrintTitles" localSheetId="0" hidden="1">'Приложение 12 отчет'!$8:$10</definedName>
    <definedName name="Z_12F290EE_B7DB_480B_83F9_BF09B9CA0905_.wvu.Rows" localSheetId="0" hidden="1">'Приложение 12 отчет'!$2:$2,'Приложение 12 отчет'!$49:$50</definedName>
    <definedName name="Z_60CE3EA9_FDD7_4876_9361_177371E3ECE1_.wvu.PrintArea" localSheetId="0" hidden="1">'Приложение 12 отчет'!$A$1:$J$134</definedName>
    <definedName name="Z_60CE3EA9_FDD7_4876_9361_177371E3ECE1_.wvu.PrintTitles" localSheetId="0" hidden="1">'Приложение 12 отчет'!$8:$10</definedName>
    <definedName name="Z_60CE3EA9_FDD7_4876_9361_177371E3ECE1_.wvu.Rows" localSheetId="0" hidden="1">'Приложение 12 отчет'!$2:$2,'Приложение 12 отчет'!$49:$50</definedName>
    <definedName name="Z_637C07AF_13BE_4420_8C8F_A2BA9E9186EB_.wvu.PrintArea" localSheetId="0" hidden="1">'Приложение 12 отчет'!$A$1:$J$134</definedName>
    <definedName name="Z_637C07AF_13BE_4420_8C8F_A2BA9E9186EB_.wvu.PrintTitles" localSheetId="0" hidden="1">'Приложение 12 отчет'!$8:$10</definedName>
    <definedName name="Z_637C07AF_13BE_4420_8C8F_A2BA9E9186EB_.wvu.Rows" localSheetId="0" hidden="1">'Приложение 12 отчет'!$2:$2</definedName>
    <definedName name="Z_6F18EB5F_A382_4FCA_96DB_DFDE6D140CBB_.wvu.PrintArea" localSheetId="0" hidden="1">'Приложение 12 отчет'!$A$1:$J$134</definedName>
    <definedName name="Z_6F18EB5F_A382_4FCA_96DB_DFDE6D140CBB_.wvu.PrintTitles" localSheetId="0" hidden="1">'Приложение 12 отчет'!$8:$10</definedName>
    <definedName name="Z_6F18EB5F_A382_4FCA_96DB_DFDE6D140CBB_.wvu.Rows" localSheetId="0" hidden="1">'Приложение 12 отчет'!$2:$2,'Приложение 12 отчет'!$49:$50</definedName>
    <definedName name="Z_D8F49C4D_9FE7_4C90_81F8_92C2CE695FA9_.wvu.PrintArea" localSheetId="0" hidden="1">'Приложение 12 отчет'!$A$1:$J$134</definedName>
    <definedName name="Z_D8F49C4D_9FE7_4C90_81F8_92C2CE695FA9_.wvu.PrintTitles" localSheetId="0" hidden="1">'Приложение 12 отчет'!$8:$10</definedName>
    <definedName name="Z_D8F49C4D_9FE7_4C90_81F8_92C2CE695FA9_.wvu.Rows" localSheetId="0" hidden="1">'Приложение 12 отчет'!$2:$2,'Приложение 12 отчет'!$49:$50</definedName>
    <definedName name="Z_E21E11CD_FD8F_4A52_9F95_C7C2D55F0750_.wvu.PrintArea" localSheetId="0" hidden="1">'Приложение 12 отчет'!$A$1:$J$134</definedName>
    <definedName name="Z_E21E11CD_FD8F_4A52_9F95_C7C2D55F0750_.wvu.PrintTitles" localSheetId="0" hidden="1">'Приложение 12 отчет'!$8:$10</definedName>
    <definedName name="Z_E21E11CD_FD8F_4A52_9F95_C7C2D55F0750_.wvu.Rows" localSheetId="0" hidden="1">'Приложение 12 отчет'!$2:$2,'Приложение 12 отчет'!$49:$50</definedName>
    <definedName name="_xlnm.Print_Titles" localSheetId="0">'Приложение 12 отчет'!$8:$10</definedName>
    <definedName name="_xlnm.Print_Titles" localSheetId="1">'Приложение 13 Уточнение11 апрел'!$5:$7</definedName>
    <definedName name="_xlnm.Print_Area" localSheetId="0">'Приложение 12 отчет'!$A$1:$J$123</definedName>
  </definedNames>
  <calcPr calcId="162913" fullPrecision="0"/>
  <customWorkbookViews>
    <customWorkbookView name="Золотова Светлана Александровна - Личное представление" guid="{60CE3EA9-FDD7-4876-9361-177371E3ECE1}" mergeInterval="0" personalView="1" maximized="1" xWindow="-8" yWindow="-8" windowWidth="1936" windowHeight="1056" activeSheetId="1"/>
    <customWorkbookView name="Медведева Оксана Александровна - Личное представление" guid="{6F18EB5F-A382-4FCA-96DB-DFDE6D140CBB}" mergeInterval="0" personalView="1" maximized="1" xWindow="-8" yWindow="-8" windowWidth="1936" windowHeight="1056" activeSheetId="1"/>
    <customWorkbookView name="Самарина Елена Владимировна - Личное представление" guid="{E21E11CD-FD8F-4A52-9F95-C7C2D55F0750}" mergeInterval="0" personalView="1" maximized="1" xWindow="-8" yWindow="-8" windowWidth="1616" windowHeight="876" activeSheetId="1"/>
    <customWorkbookView name="Булгакова Татьяна  Владимировна - Личное представление" guid="{12F290EE-B7DB-480B-83F9-BF09B9CA0905}" mergeInterval="0" personalView="1" maximized="1" xWindow="-9" yWindow="-9" windowWidth="1938" windowHeight="1048" activeSheetId="1"/>
    <customWorkbookView name="Теребаева Ирина Владимировна - Личное представление" guid="{D8F49C4D-9FE7-4C90-81F8-92C2CE695FA9}" mergeInterval="0" personalView="1" maximized="1" xWindow="-8" yWindow="-8" windowWidth="1936" windowHeight="1056" activeSheetId="1"/>
    <customWorkbookView name="Тельнова Елена Игоревна - Личное представление" guid="{637C07AF-13BE-4420-8C8F-A2BA9E9186EB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F10" i="4" l="1"/>
  <c r="F9" i="4"/>
  <c r="F14" i="4"/>
  <c r="F15" i="4"/>
  <c r="F43" i="4" l="1"/>
  <c r="E43" i="4"/>
  <c r="F38" i="4"/>
  <c r="E38" i="4"/>
  <c r="F33" i="4"/>
  <c r="E35" i="4"/>
  <c r="E33" i="4"/>
  <c r="F28" i="4"/>
  <c r="E28" i="4"/>
  <c r="F23" i="4"/>
  <c r="E25" i="4"/>
  <c r="E23" i="4" s="1"/>
  <c r="F18" i="4"/>
  <c r="E18" i="4"/>
  <c r="E13" i="4"/>
  <c r="F12" i="4"/>
  <c r="E12" i="4"/>
  <c r="F11" i="4"/>
  <c r="E11" i="4"/>
  <c r="E9" i="4"/>
  <c r="F13" i="4" l="1"/>
  <c r="E10" i="4"/>
  <c r="E8" i="4" s="1"/>
  <c r="F8" i="4"/>
  <c r="J26" i="1" l="1"/>
  <c r="I26" i="1"/>
  <c r="H26" i="1"/>
  <c r="J86" i="1"/>
  <c r="I86" i="1"/>
  <c r="H86" i="1"/>
  <c r="G86" i="1"/>
  <c r="J25" i="1"/>
  <c r="I25" i="1"/>
  <c r="H25" i="1"/>
  <c r="G25" i="1"/>
  <c r="I24" i="1" l="1"/>
  <c r="G26" i="1"/>
  <c r="G24" i="1" l="1"/>
  <c r="J24" i="1"/>
  <c r="H24" i="1"/>
  <c r="J75" i="1"/>
  <c r="G75" i="1"/>
  <c r="J19" i="1"/>
  <c r="I19" i="1"/>
  <c r="H19" i="1"/>
  <c r="G19" i="1"/>
  <c r="H115" i="1" l="1"/>
  <c r="H114" i="1" s="1"/>
  <c r="H110" i="1"/>
  <c r="H109" i="1" s="1"/>
  <c r="H87" i="1"/>
  <c r="H75" i="1"/>
  <c r="H74" i="1" s="1"/>
  <c r="H14" i="1"/>
  <c r="H13" i="1" l="1"/>
  <c r="H85" i="1"/>
  <c r="H12" i="1"/>
  <c r="J115" i="1"/>
  <c r="J114" i="1" s="1"/>
  <c r="I115" i="1"/>
  <c r="I114" i="1" s="1"/>
  <c r="G115" i="1"/>
  <c r="G114" i="1" s="1"/>
  <c r="J110" i="1"/>
  <c r="J109" i="1" s="1"/>
  <c r="I110" i="1"/>
  <c r="I109" i="1" s="1"/>
  <c r="G110" i="1"/>
  <c r="G109" i="1" s="1"/>
  <c r="J87" i="1"/>
  <c r="I87" i="1"/>
  <c r="G87" i="1"/>
  <c r="G85" i="1" s="1"/>
  <c r="J74" i="1"/>
  <c r="I75" i="1"/>
  <c r="I74" i="1" s="1"/>
  <c r="G74" i="1"/>
  <c r="J14" i="1"/>
  <c r="I14" i="1"/>
  <c r="G14" i="1"/>
  <c r="G13" i="1" l="1"/>
  <c r="H11" i="1"/>
  <c r="J85" i="1"/>
  <c r="J13" i="1"/>
  <c r="G12" i="1"/>
  <c r="I12" i="1"/>
  <c r="J12" i="1"/>
  <c r="I85" i="1"/>
  <c r="I13" i="1"/>
  <c r="J11" i="1" l="1"/>
  <c r="G11" i="1"/>
  <c r="I11" i="1"/>
</calcChain>
</file>

<file path=xl/sharedStrings.xml><?xml version="1.0" encoding="utf-8"?>
<sst xmlns="http://schemas.openxmlformats.org/spreadsheetml/2006/main" count="336" uniqueCount="151">
  <si>
    <t>МЗ</t>
  </si>
  <si>
    <t>МСР</t>
  </si>
  <si>
    <t>№ п/п</t>
  </si>
  <si>
    <t>Главный распорядитель бюджетных средств (ответственный исполнитель, соисполнитель, участник)</t>
  </si>
  <si>
    <t>ГРБС</t>
  </si>
  <si>
    <t xml:space="preserve">ЦСР </t>
  </si>
  <si>
    <t>всего, в том числе:</t>
  </si>
  <si>
    <t>Х</t>
  </si>
  <si>
    <t xml:space="preserve">МСР </t>
  </si>
  <si>
    <t>всего</t>
  </si>
  <si>
    <t>0 3 1 Р1 20790</t>
  </si>
  <si>
    <t>03 1 Р1 20800</t>
  </si>
  <si>
    <t>03 1 Р1 Д0840</t>
  </si>
  <si>
    <t>03 1 Р1 50840</t>
  </si>
  <si>
    <t>03 1 Р3 20740</t>
  </si>
  <si>
    <t>03 1 Р3 94440</t>
  </si>
  <si>
    <t>03 1 P3 95390</t>
  </si>
  <si>
    <t>03 4 01 20580</t>
  </si>
  <si>
    <t>03 4 01 20590</t>
  </si>
  <si>
    <t>03 4 01 20610</t>
  </si>
  <si>
    <t>03 4 01 20620</t>
  </si>
  <si>
    <t>03 4 01 20650</t>
  </si>
  <si>
    <t>03 4 01 20660</t>
  </si>
  <si>
    <t>03 4 01 20670</t>
  </si>
  <si>
    <t>03 4 01 20680</t>
  </si>
  <si>
    <t>03 4 01 20690</t>
  </si>
  <si>
    <t>03 4 01 20700</t>
  </si>
  <si>
    <t>03 4 01 20710</t>
  </si>
  <si>
    <t>03 4 01 20720</t>
  </si>
  <si>
    <t>03 4 01 20860</t>
  </si>
  <si>
    <t>03 4 01 20870</t>
  </si>
  <si>
    <t>03 4 01 21370</t>
  </si>
  <si>
    <t>03 4 01 21540</t>
  </si>
  <si>
    <t>03 4 01 21550</t>
  </si>
  <si>
    <t>03 4 01 21580</t>
  </si>
  <si>
    <t>03 4 01 21590</t>
  </si>
  <si>
    <t>03 4 01 21600</t>
  </si>
  <si>
    <t>03 4 01 21610</t>
  </si>
  <si>
    <t>03 4 01 21630</t>
  </si>
  <si>
    <t>03 4 01 51340</t>
  </si>
  <si>
    <t>03 4 01 51350</t>
  </si>
  <si>
    <t>03 4 01 51760</t>
  </si>
  <si>
    <t>03 4 01 52200</t>
  </si>
  <si>
    <t>03 4 01 52400</t>
  </si>
  <si>
    <t>03 4 01 52500</t>
  </si>
  <si>
    <t>03 4 01 70750</t>
  </si>
  <si>
    <t>03 4 01 80500</t>
  </si>
  <si>
    <t>03 4 01 92730</t>
  </si>
  <si>
    <t>03 4 01 R4620</t>
  </si>
  <si>
    <t>03 4 01 R4040</t>
  </si>
  <si>
    <t>«Развитие системы социального обслуживания населения»</t>
  </si>
  <si>
    <t>03 4 02 20750</t>
  </si>
  <si>
    <t>03 4 02 70870</t>
  </si>
  <si>
    <t>03 4 02 70880</t>
  </si>
  <si>
    <t>03 4 02 72310</t>
  </si>
  <si>
    <t>03 4 02 72320</t>
  </si>
  <si>
    <t xml:space="preserve">03 4 02 91050 </t>
  </si>
  <si>
    <t>03 4 02 91070</t>
  </si>
  <si>
    <t>03 4 02 93480</t>
  </si>
  <si>
    <t>03 4 02 94230</t>
  </si>
  <si>
    <t>03 4 03 20760</t>
  </si>
  <si>
    <t>03 4 03 20770</t>
  </si>
  <si>
    <t>03 4 03 20820</t>
  </si>
  <si>
    <t>03 4 03 20840</t>
  </si>
  <si>
    <t>03 4 03 20880</t>
  </si>
  <si>
    <t>03 4 03 20890</t>
  </si>
  <si>
    <t>03 4 03 21520</t>
  </si>
  <si>
    <t>03 4 03 31440</t>
  </si>
  <si>
    <t>03 4 03 59400</t>
  </si>
  <si>
    <t>03 4 03 80510</t>
  </si>
  <si>
    <t>03 4 03 80530</t>
  </si>
  <si>
    <t>03 4 03 81580</t>
  </si>
  <si>
    <t>03 4 03 92740</t>
  </si>
  <si>
    <t>03 4 03 94240</t>
  </si>
  <si>
    <t>03 4 03 R0820</t>
  </si>
  <si>
    <t>03 4 03 R3020</t>
  </si>
  <si>
    <t>03 4 04 92750</t>
  </si>
  <si>
    <t>03 4 04 92760</t>
  </si>
  <si>
    <t>03 4 04 92770</t>
  </si>
  <si>
    <t>03 4 05 10020</t>
  </si>
  <si>
    <t>03 4 05 70840</t>
  </si>
  <si>
    <t>03 4 05 72270</t>
  </si>
  <si>
    <t>03 4 05 95350</t>
  </si>
  <si>
    <t>03 4 05 98730</t>
  </si>
  <si>
    <t>Статус</t>
  </si>
  <si>
    <t>«Обеспечение государственной поддержки семей, имеющих детей»</t>
  </si>
  <si>
    <t>1.</t>
  </si>
  <si>
    <t>2.</t>
  </si>
  <si>
    <t>3.</t>
  </si>
  <si>
    <t>5.</t>
  </si>
  <si>
    <t>835</t>
  </si>
  <si>
    <t>03 4 03 21750</t>
  </si>
  <si>
    <t>03 4 03 21760</t>
  </si>
  <si>
    <t>03 4 03 31460</t>
  </si>
  <si>
    <t>6.</t>
  </si>
  <si>
    <t>7.</t>
  </si>
  <si>
    <t>8.</t>
  </si>
  <si>
    <t>4.</t>
  </si>
  <si>
    <t>Наименование государственной программы,  структурного элемента государственной программы</t>
  </si>
  <si>
    <t>03 4 01 52520</t>
  </si>
  <si>
    <t>03 4 01 95910</t>
  </si>
  <si>
    <t>03 4 01 RР410</t>
  </si>
  <si>
    <t>03 4 01 21670</t>
  </si>
  <si>
    <t>03 4 01 21770</t>
  </si>
  <si>
    <t>03 4 01 21780</t>
  </si>
  <si>
    <t>03 4 01 21790</t>
  </si>
  <si>
    <t>03 4 01 51980</t>
  </si>
  <si>
    <t xml:space="preserve">Приложение 12
к порядку разработки, реализации и оценки эффективности
государственных программ Оренбургской области
</t>
  </si>
  <si>
    <t>Отчет</t>
  </si>
  <si>
    <t xml:space="preserve">об использовании бюджетных ассигнований областного бюджета </t>
  </si>
  <si>
    <t>на реализацию государственной программы «Социальная поддержка граждан в Оренбургской области»</t>
  </si>
  <si>
    <t>(тыс.рублей)</t>
  </si>
  <si>
    <t>Расходы</t>
  </si>
  <si>
    <t>утверждено 
сводной бюджетной росписью
 на 1 января 
отчетного года</t>
  </si>
  <si>
    <t>«Социальная поддержка граждан в Оренбургской области»</t>
  </si>
  <si>
    <t>Государственная программа</t>
  </si>
  <si>
    <t>Региональный проект</t>
  </si>
  <si>
    <t>«Финансовая поддержка семей при рождении детей»</t>
  </si>
  <si>
    <t>Комплекс процессных мероприятий</t>
  </si>
  <si>
    <t>«Предоставление мер социальной поддержки отдельных категорий граждан»</t>
  </si>
  <si>
    <t>«Разработка и реализация программы системной поддержки и повышения качества жизни граждан старшего поколения»</t>
  </si>
  <si>
    <t>«Государственная поддержка социально ориентированных некоммерческих организаций»</t>
  </si>
  <si>
    <t>«Организация деятельности системы социальной защиты населения Оренбургской области»</t>
  </si>
  <si>
    <t>03 1 P3 5163F</t>
  </si>
  <si>
    <t>03 4 01 5Т090</t>
  </si>
  <si>
    <t>03 4 0194290</t>
  </si>
  <si>
    <t>по состоянию на 31 декабря 2023 года</t>
  </si>
  <si>
    <t>утверждено 
сводной бюджетной росписью
 на отчетную дату
(на 31.12..2023)</t>
  </si>
  <si>
    <t>утверждено 
в государственной программе 
 на отчетную дату
(на 31.12.2023)</t>
  </si>
  <si>
    <t xml:space="preserve">кассовое исполнение
(на 31.12.2023) </t>
  </si>
  <si>
    <t>03 4 01 21810</t>
  </si>
  <si>
    <t>федеральный бюджет</t>
  </si>
  <si>
    <t>областной бюджет</t>
  </si>
  <si>
    <t>государственные внебюджетные фонды</t>
  </si>
  <si>
    <t>внебюджетные источники</t>
  </si>
  <si>
    <t>Источник финансирования</t>
  </si>
  <si>
    <t>Отчет
об объемах финнсирования государственной программы
 за счет средств областного, средств государственных 
внебюджетных фондов и прогнозная оценка привлекаемых
средств на реализацию государственной программы</t>
  </si>
  <si>
    <t xml:space="preserve">Приложение 13
к порядку разработки, реализации и оценки эффективности государственных программ Оренбургской области
</t>
  </si>
  <si>
    <t>Наименование 
государственной программы, структурного элемента государственной программы</t>
  </si>
  <si>
    <t>Утверждено в сводной бюджетной росписи на отчетную дату 
(31.12.2023)</t>
  </si>
  <si>
    <t xml:space="preserve">Кассовый расход на отчетную дату (31.12.2023) </t>
  </si>
  <si>
    <t xml:space="preserve">Государственная программа </t>
  </si>
  <si>
    <t>государственные
внебюджетные фонды</t>
  </si>
  <si>
    <t xml:space="preserve">Региональный проект </t>
  </si>
  <si>
    <t xml:space="preserve"> «Старшее поколение»</t>
  </si>
  <si>
    <t xml:space="preserve">Комплекс процессных мероприятий  </t>
  </si>
  <si>
    <t xml:space="preserve">  «Обеспечение государственной поддержки семей, имеющих детей»</t>
  </si>
  <si>
    <t xml:space="preserve"> «Государственная поддержка социально ориентированных некоммерческих организаций»</t>
  </si>
  <si>
    <t xml:space="preserve">  «Организация деятельности системы социальной защиты населения Оренбургской области»</t>
  </si>
  <si>
    <t xml:space="preserve">03 4 01 21820 </t>
  </si>
  <si>
    <t>03 4 03 21830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</si>
</sst>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#,##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4" fillId="2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0" fillId="2" borderId="0" xfId="0" applyFill="1"/>
    <xf numFmtId="0" fontId="7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top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4" fillId="2" borderId="0" xfId="0" applyFont="1" applyFill="1" applyAlignment="1">
      <alignment vertical="top"/>
    </xf>
    <xf numFmtId="0" fontId="2" fillId="2" borderId="8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vertical="top" wrapText="1"/>
    </xf>
    <xf numFmtId="165" fontId="8" fillId="4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top" wrapText="1"/>
    </xf>
    <xf numFmtId="0" fontId="7" fillId="0" borderId="0" xfId="0" applyFont="1"/>
    <xf numFmtId="0" fontId="4" fillId="0" borderId="0" xfId="0" applyFont="1"/>
    <xf numFmtId="0" fontId="7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2" fillId="2" borderId="1" xfId="0" applyFont="1" applyFill="1" applyBorder="1" applyAlignment="1">
      <alignment vertical="top" wrapText="1"/>
    </xf>
    <xf numFmtId="164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center" vertical="top" wrapText="1"/>
    </xf>
    <xf numFmtId="0" fontId="13" fillId="2" borderId="0" xfId="0" applyFont="1" applyFill="1"/>
    <xf numFmtId="0" fontId="4" fillId="0" borderId="0" xfId="0" applyFont="1" applyAlignment="1">
      <alignment vertical="top"/>
    </xf>
    <xf numFmtId="166" fontId="4" fillId="0" borderId="0" xfId="0" applyNumberFormat="1" applyFont="1"/>
    <xf numFmtId="166" fontId="2" fillId="2" borderId="0" xfId="0" applyNumberFormat="1" applyFont="1" applyFill="1" applyAlignment="1">
      <alignment horizontal="left" vertical="top" wrapText="1"/>
    </xf>
    <xf numFmtId="166" fontId="3" fillId="0" borderId="0" xfId="0" applyNumberFormat="1" applyFont="1" applyAlignment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top" wrapText="1"/>
    </xf>
    <xf numFmtId="166" fontId="2" fillId="2" borderId="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86"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view="pageBreakPreview" topLeftCell="A4" zoomScaleNormal="100" zoomScaleSheetLayoutView="100" workbookViewId="0">
      <selection activeCell="L11" sqref="L11"/>
    </sheetView>
  </sheetViews>
  <sheetFormatPr defaultColWidth="8.85546875" defaultRowHeight="15" x14ac:dyDescent="0.25"/>
  <cols>
    <col min="1" max="1" width="5.28515625" style="8" customWidth="1"/>
    <col min="2" max="2" width="17.28515625" style="8" customWidth="1"/>
    <col min="3" max="3" width="30.7109375" style="8" customWidth="1"/>
    <col min="4" max="4" width="13.5703125" style="5" customWidth="1"/>
    <col min="5" max="5" width="8.85546875" style="5"/>
    <col min="6" max="6" width="15" style="5" customWidth="1"/>
    <col min="7" max="10" width="18.28515625" style="1" customWidth="1"/>
    <col min="11" max="16384" width="8.85546875" style="4"/>
  </cols>
  <sheetData>
    <row r="1" spans="1:10" s="3" customFormat="1" ht="43.9" customHeight="1" x14ac:dyDescent="0.25">
      <c r="A1" s="2"/>
      <c r="B1" s="2"/>
      <c r="C1" s="2"/>
      <c r="H1" s="59" t="s">
        <v>107</v>
      </c>
      <c r="I1" s="59"/>
      <c r="J1" s="59"/>
    </row>
    <row r="2" spans="1:10" s="3" customFormat="1" hidden="1" x14ac:dyDescent="0.25">
      <c r="A2" s="2"/>
      <c r="B2" s="2"/>
      <c r="C2" s="2"/>
    </row>
    <row r="3" spans="1:10" s="3" customFormat="1" ht="28.15" customHeight="1" x14ac:dyDescent="0.25">
      <c r="A3" s="52" t="s">
        <v>108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3" customFormat="1" ht="20.45" customHeight="1" x14ac:dyDescent="0.25">
      <c r="A4" s="52" t="s">
        <v>109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3" customFormat="1" ht="20.45" customHeight="1" x14ac:dyDescent="0.25">
      <c r="A5" s="52" t="s">
        <v>110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s="3" customFormat="1" ht="20.45" customHeight="1" x14ac:dyDescent="0.25">
      <c r="A6" s="60" t="s">
        <v>126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s="3" customFormat="1" ht="18" customHeight="1" x14ac:dyDescent="0.25">
      <c r="A7" s="2"/>
      <c r="B7" s="2"/>
      <c r="C7" s="2"/>
      <c r="J7" s="42" t="s">
        <v>111</v>
      </c>
    </row>
    <row r="8" spans="1:10" s="1" customFormat="1" ht="24.6" customHeight="1" x14ac:dyDescent="0.25">
      <c r="A8" s="53" t="s">
        <v>2</v>
      </c>
      <c r="B8" s="55" t="s">
        <v>84</v>
      </c>
      <c r="C8" s="53" t="s">
        <v>98</v>
      </c>
      <c r="D8" s="58" t="s">
        <v>3</v>
      </c>
      <c r="E8" s="62" t="s">
        <v>112</v>
      </c>
      <c r="F8" s="63"/>
      <c r="G8" s="63"/>
      <c r="H8" s="63"/>
      <c r="I8" s="63"/>
      <c r="J8" s="64"/>
    </row>
    <row r="9" spans="1:10" s="1" customFormat="1" ht="92.45" customHeight="1" x14ac:dyDescent="0.25">
      <c r="A9" s="53"/>
      <c r="B9" s="61"/>
      <c r="C9" s="53"/>
      <c r="D9" s="58"/>
      <c r="E9" s="7" t="s">
        <v>4</v>
      </c>
      <c r="F9" s="7" t="s">
        <v>5</v>
      </c>
      <c r="G9" s="31" t="s">
        <v>113</v>
      </c>
      <c r="H9" s="31" t="s">
        <v>127</v>
      </c>
      <c r="I9" s="31" t="s">
        <v>128</v>
      </c>
      <c r="J9" s="34" t="s">
        <v>129</v>
      </c>
    </row>
    <row r="10" spans="1:10" s="1" customFormat="1" x14ac:dyDescent="0.25">
      <c r="A10" s="6">
        <v>1</v>
      </c>
      <c r="B10" s="6">
        <v>2</v>
      </c>
      <c r="C10" s="6">
        <v>3</v>
      </c>
      <c r="D10" s="7">
        <v>4</v>
      </c>
      <c r="E10" s="7">
        <v>5</v>
      </c>
      <c r="F10" s="7">
        <v>6</v>
      </c>
      <c r="G10" s="31">
        <v>7</v>
      </c>
      <c r="H10" s="31">
        <v>8</v>
      </c>
      <c r="I10" s="31">
        <v>9</v>
      </c>
      <c r="J10" s="34">
        <v>10</v>
      </c>
    </row>
    <row r="11" spans="1:10" s="1" customFormat="1" ht="25.5" customHeight="1" x14ac:dyDescent="0.25">
      <c r="A11" s="53" t="s">
        <v>86</v>
      </c>
      <c r="B11" s="49" t="s">
        <v>115</v>
      </c>
      <c r="C11" s="54" t="s">
        <v>114</v>
      </c>
      <c r="D11" s="17" t="s">
        <v>6</v>
      </c>
      <c r="E11" s="18" t="s">
        <v>7</v>
      </c>
      <c r="F11" s="18" t="s">
        <v>7</v>
      </c>
      <c r="G11" s="21">
        <f>G12+G13</f>
        <v>19216371.800000001</v>
      </c>
      <c r="H11" s="21">
        <f>H12+H13</f>
        <v>20307240.699999999</v>
      </c>
      <c r="I11" s="21">
        <f t="shared" ref="I11:J11" si="0">I12+I13</f>
        <v>20482300.800000001</v>
      </c>
      <c r="J11" s="21">
        <f t="shared" si="0"/>
        <v>19965209.199999999</v>
      </c>
    </row>
    <row r="12" spans="1:10" s="1" customFormat="1" x14ac:dyDescent="0.25">
      <c r="A12" s="53"/>
      <c r="B12" s="50"/>
      <c r="C12" s="54"/>
      <c r="D12" s="10" t="s">
        <v>8</v>
      </c>
      <c r="E12" s="9">
        <v>835</v>
      </c>
      <c r="F12" s="9" t="s">
        <v>7</v>
      </c>
      <c r="G12" s="22">
        <f>G14+G19+G25+G75+G86+G110+G115</f>
        <v>19139817.300000001</v>
      </c>
      <c r="H12" s="22">
        <f>H14+H19+H25+H75+H86+H110+H115</f>
        <v>20230786.199999999</v>
      </c>
      <c r="I12" s="22">
        <f>I14+I19+I25+I75+I86+I110+I115</f>
        <v>20405846.300000001</v>
      </c>
      <c r="J12" s="22">
        <f>J14+J19+J25+J75+J86+J110+J115</f>
        <v>19889092.100000001</v>
      </c>
    </row>
    <row r="13" spans="1:10" s="1" customFormat="1" x14ac:dyDescent="0.25">
      <c r="A13" s="53"/>
      <c r="B13" s="51"/>
      <c r="C13" s="54"/>
      <c r="D13" s="9" t="s">
        <v>0</v>
      </c>
      <c r="E13" s="9">
        <v>891</v>
      </c>
      <c r="F13" s="9" t="s">
        <v>7</v>
      </c>
      <c r="G13" s="22">
        <f>G26+G87</f>
        <v>76554.5</v>
      </c>
      <c r="H13" s="22">
        <f>H26+H87</f>
        <v>76454.5</v>
      </c>
      <c r="I13" s="22">
        <f>I26+I87</f>
        <v>76454.5</v>
      </c>
      <c r="J13" s="22">
        <f>J26+J87</f>
        <v>76117.100000000006</v>
      </c>
    </row>
    <row r="14" spans="1:10" s="35" customFormat="1" x14ac:dyDescent="0.25">
      <c r="A14" s="53" t="s">
        <v>87</v>
      </c>
      <c r="B14" s="49" t="s">
        <v>116</v>
      </c>
      <c r="C14" s="54" t="s">
        <v>117</v>
      </c>
      <c r="D14" s="38" t="s">
        <v>9</v>
      </c>
      <c r="E14" s="38"/>
      <c r="F14" s="39"/>
      <c r="G14" s="40">
        <f>G15+G16+G17+G18</f>
        <v>1979248</v>
      </c>
      <c r="H14" s="40">
        <f>H15+H16+H17+H18</f>
        <v>2009791.3</v>
      </c>
      <c r="I14" s="40">
        <f t="shared" ref="I14:J14" si="1">I15+I16+I17+I18</f>
        <v>2196678.7000000002</v>
      </c>
      <c r="J14" s="40">
        <f t="shared" si="1"/>
        <v>2009577.8</v>
      </c>
    </row>
    <row r="15" spans="1:10" s="1" customFormat="1" x14ac:dyDescent="0.25">
      <c r="A15" s="53"/>
      <c r="B15" s="50"/>
      <c r="C15" s="54"/>
      <c r="D15" s="9" t="s">
        <v>1</v>
      </c>
      <c r="E15" s="9">
        <v>835</v>
      </c>
      <c r="F15" s="10" t="s">
        <v>10</v>
      </c>
      <c r="G15" s="23">
        <v>341435</v>
      </c>
      <c r="H15" s="23">
        <v>659143.80000000005</v>
      </c>
      <c r="I15" s="23">
        <v>841505.2</v>
      </c>
      <c r="J15" s="23">
        <v>658966.80000000005</v>
      </c>
    </row>
    <row r="16" spans="1:10" s="1" customFormat="1" x14ac:dyDescent="0.25">
      <c r="A16" s="53"/>
      <c r="B16" s="50"/>
      <c r="C16" s="54"/>
      <c r="D16" s="9" t="s">
        <v>1</v>
      </c>
      <c r="E16" s="9">
        <v>835</v>
      </c>
      <c r="F16" s="10" t="s">
        <v>11</v>
      </c>
      <c r="G16" s="23">
        <v>7350</v>
      </c>
      <c r="H16" s="23">
        <v>7000</v>
      </c>
      <c r="I16" s="23">
        <v>7000</v>
      </c>
      <c r="J16" s="23">
        <v>7000</v>
      </c>
    </row>
    <row r="17" spans="1:10" s="1" customFormat="1" x14ac:dyDescent="0.25">
      <c r="A17" s="53"/>
      <c r="B17" s="50"/>
      <c r="C17" s="54"/>
      <c r="D17" s="9" t="s">
        <v>1</v>
      </c>
      <c r="E17" s="9">
        <v>835</v>
      </c>
      <c r="F17" s="10" t="s">
        <v>12</v>
      </c>
      <c r="G17" s="23">
        <v>5959.4</v>
      </c>
      <c r="H17" s="23">
        <v>5182.1000000000004</v>
      </c>
      <c r="I17" s="23">
        <v>5182.1000000000004</v>
      </c>
      <c r="J17" s="23">
        <v>5171.3</v>
      </c>
    </row>
    <row r="18" spans="1:10" s="1" customFormat="1" x14ac:dyDescent="0.25">
      <c r="A18" s="53"/>
      <c r="B18" s="51"/>
      <c r="C18" s="54"/>
      <c r="D18" s="9" t="s">
        <v>1</v>
      </c>
      <c r="E18" s="9">
        <v>835</v>
      </c>
      <c r="F18" s="10" t="s">
        <v>13</v>
      </c>
      <c r="G18" s="23">
        <v>1624503.6</v>
      </c>
      <c r="H18" s="23">
        <v>1338465.3999999999</v>
      </c>
      <c r="I18" s="23">
        <v>1342991.4</v>
      </c>
      <c r="J18" s="23">
        <v>1338439.7</v>
      </c>
    </row>
    <row r="19" spans="1:10" s="35" customFormat="1" x14ac:dyDescent="0.25">
      <c r="A19" s="53" t="s">
        <v>88</v>
      </c>
      <c r="B19" s="49" t="s">
        <v>116</v>
      </c>
      <c r="C19" s="54" t="s">
        <v>120</v>
      </c>
      <c r="D19" s="38" t="s">
        <v>9</v>
      </c>
      <c r="E19" s="38"/>
      <c r="F19" s="39"/>
      <c r="G19" s="40">
        <f>G20+G22+G23+G21</f>
        <v>16824.3</v>
      </c>
      <c r="H19" s="40">
        <f>H20+H22+H23+H21</f>
        <v>53016.4</v>
      </c>
      <c r="I19" s="40">
        <f>I20+I22+I23+I21</f>
        <v>53016.4</v>
      </c>
      <c r="J19" s="40">
        <f>J20+J22+J23+J21</f>
        <v>52993.8</v>
      </c>
    </row>
    <row r="20" spans="1:10" s="1" customFormat="1" x14ac:dyDescent="0.25">
      <c r="A20" s="53"/>
      <c r="B20" s="50"/>
      <c r="C20" s="54"/>
      <c r="D20" s="9" t="s">
        <v>1</v>
      </c>
      <c r="E20" s="9">
        <v>835</v>
      </c>
      <c r="F20" s="10" t="s">
        <v>14</v>
      </c>
      <c r="G20" s="23">
        <v>7907</v>
      </c>
      <c r="H20" s="23">
        <v>9275.9</v>
      </c>
      <c r="I20" s="23">
        <v>9275.9</v>
      </c>
      <c r="J20" s="23">
        <v>9253.2999999999993</v>
      </c>
    </row>
    <row r="21" spans="1:10" s="1" customFormat="1" x14ac:dyDescent="0.25">
      <c r="A21" s="53"/>
      <c r="B21" s="50"/>
      <c r="C21" s="54"/>
      <c r="D21" s="9" t="s">
        <v>1</v>
      </c>
      <c r="E21" s="9">
        <v>835</v>
      </c>
      <c r="F21" s="10" t="s">
        <v>123</v>
      </c>
      <c r="G21" s="23">
        <v>0</v>
      </c>
      <c r="H21" s="23">
        <v>34823.199999999997</v>
      </c>
      <c r="I21" s="23">
        <v>34823.199999999997</v>
      </c>
      <c r="J21" s="23">
        <v>34823.199999999997</v>
      </c>
    </row>
    <row r="22" spans="1:10" s="1" customFormat="1" x14ac:dyDescent="0.25">
      <c r="A22" s="53"/>
      <c r="B22" s="50"/>
      <c r="C22" s="54"/>
      <c r="D22" s="9" t="s">
        <v>1</v>
      </c>
      <c r="E22" s="9">
        <v>835</v>
      </c>
      <c r="F22" s="10" t="s">
        <v>15</v>
      </c>
      <c r="G22" s="23">
        <v>1202.5</v>
      </c>
      <c r="H22" s="23">
        <v>1202.5</v>
      </c>
      <c r="I22" s="23">
        <v>1202.5</v>
      </c>
      <c r="J22" s="23">
        <v>1202.5</v>
      </c>
    </row>
    <row r="23" spans="1:10" s="1" customFormat="1" ht="14.25" customHeight="1" x14ac:dyDescent="0.25">
      <c r="A23" s="53"/>
      <c r="B23" s="51"/>
      <c r="C23" s="54"/>
      <c r="D23" s="9" t="s">
        <v>1</v>
      </c>
      <c r="E23" s="9" t="s">
        <v>90</v>
      </c>
      <c r="F23" s="10" t="s">
        <v>16</v>
      </c>
      <c r="G23" s="23">
        <v>7714.8</v>
      </c>
      <c r="H23" s="23">
        <v>7714.8</v>
      </c>
      <c r="I23" s="23">
        <v>7714.8</v>
      </c>
      <c r="J23" s="23">
        <v>7714.8</v>
      </c>
    </row>
    <row r="24" spans="1:10" s="35" customFormat="1" x14ac:dyDescent="0.25">
      <c r="A24" s="53" t="s">
        <v>97</v>
      </c>
      <c r="B24" s="49" t="s">
        <v>118</v>
      </c>
      <c r="C24" s="54" t="s">
        <v>119</v>
      </c>
      <c r="D24" s="38" t="s">
        <v>9</v>
      </c>
      <c r="E24" s="38" t="s">
        <v>7</v>
      </c>
      <c r="F24" s="38" t="s">
        <v>7</v>
      </c>
      <c r="G24" s="37">
        <f>G25+G26</f>
        <v>5972660</v>
      </c>
      <c r="H24" s="37">
        <f>H25+H26</f>
        <v>6812650.7999999998</v>
      </c>
      <c r="I24" s="37">
        <f t="shared" ref="I24:J24" si="2">I25+I26</f>
        <v>6812299.5999999996</v>
      </c>
      <c r="J24" s="37">
        <f t="shared" si="2"/>
        <v>6617576.2000000002</v>
      </c>
    </row>
    <row r="25" spans="1:10" s="1" customFormat="1" x14ac:dyDescent="0.25">
      <c r="A25" s="53"/>
      <c r="B25" s="50"/>
      <c r="C25" s="54"/>
      <c r="D25" s="9" t="s">
        <v>1</v>
      </c>
      <c r="E25" s="9">
        <v>835</v>
      </c>
      <c r="F25" s="9" t="s">
        <v>7</v>
      </c>
      <c r="G25" s="22">
        <f>G27+G28+G29+G30+G31+G32+G33+G34+G35+G36+G38+G39+G41+G42+G43+G44+G45+G46+G47+G48+G51+G52+G53+G54+G55+G56+G58+G59+G60+G61+G62+G63+G64+G65+G66+G67+G68+G69+G70+G71+G72+G73+G57</f>
        <v>5901105.5</v>
      </c>
      <c r="H25" s="22">
        <f t="shared" ref="H25:J25" si="3">H27+H28+H29+H30+H31+H32+H33+H34+H35+H36+H38+H39+H41+H42+H43+H44+H45+H46+H47+H48+H51+H52+H53+H54+H55+H56+H58+H59+H60+H61+H62+H63+H64+H65+H66+H67+H68+H69+H70+H71+H72+H73+H57</f>
        <v>6741196.2999999998</v>
      </c>
      <c r="I25" s="22">
        <f t="shared" si="3"/>
        <v>6740845.0999999996</v>
      </c>
      <c r="J25" s="22">
        <f t="shared" si="3"/>
        <v>6546459.0999999996</v>
      </c>
    </row>
    <row r="26" spans="1:10" s="1" customFormat="1" x14ac:dyDescent="0.25">
      <c r="A26" s="53"/>
      <c r="B26" s="50"/>
      <c r="C26" s="54"/>
      <c r="D26" s="9" t="s">
        <v>0</v>
      </c>
      <c r="E26" s="9">
        <v>891</v>
      </c>
      <c r="F26" s="9" t="s">
        <v>7</v>
      </c>
      <c r="G26" s="22">
        <f t="shared" ref="G26:J26" si="4">SUM(G37,G40)</f>
        <v>71554.5</v>
      </c>
      <c r="H26" s="22">
        <f>SUM(H37,H40)</f>
        <v>71454.5</v>
      </c>
      <c r="I26" s="22">
        <f>SUM(I37,I40)</f>
        <v>71454.5</v>
      </c>
      <c r="J26" s="22">
        <f t="shared" si="4"/>
        <v>71117.100000000006</v>
      </c>
    </row>
    <row r="27" spans="1:10" s="1" customFormat="1" x14ac:dyDescent="0.25">
      <c r="A27" s="53"/>
      <c r="B27" s="50"/>
      <c r="C27" s="54"/>
      <c r="D27" s="9" t="s">
        <v>1</v>
      </c>
      <c r="E27" s="9">
        <v>835</v>
      </c>
      <c r="F27" s="10" t="s">
        <v>46</v>
      </c>
      <c r="G27" s="22">
        <v>137335</v>
      </c>
      <c r="H27" s="22">
        <v>137335</v>
      </c>
      <c r="I27" s="22">
        <v>137335</v>
      </c>
      <c r="J27" s="22">
        <v>136372.9</v>
      </c>
    </row>
    <row r="28" spans="1:10" s="1" customFormat="1" x14ac:dyDescent="0.25">
      <c r="A28" s="53"/>
      <c r="B28" s="50"/>
      <c r="C28" s="54"/>
      <c r="D28" s="9" t="s">
        <v>1</v>
      </c>
      <c r="E28" s="9">
        <v>835</v>
      </c>
      <c r="F28" s="10" t="s">
        <v>17</v>
      </c>
      <c r="G28" s="22">
        <v>52176.6</v>
      </c>
      <c r="H28" s="22">
        <v>51260.2</v>
      </c>
      <c r="I28" s="22">
        <v>51260.2</v>
      </c>
      <c r="J28" s="22">
        <v>50956</v>
      </c>
    </row>
    <row r="29" spans="1:10" s="1" customFormat="1" x14ac:dyDescent="0.25">
      <c r="A29" s="53"/>
      <c r="B29" s="50"/>
      <c r="C29" s="54"/>
      <c r="D29" s="9" t="s">
        <v>1</v>
      </c>
      <c r="E29" s="9">
        <v>835</v>
      </c>
      <c r="F29" s="10" t="s">
        <v>18</v>
      </c>
      <c r="G29" s="22">
        <v>27983.599999999999</v>
      </c>
      <c r="H29" s="22">
        <v>26131.5</v>
      </c>
      <c r="I29" s="22">
        <v>26131.5</v>
      </c>
      <c r="J29" s="22">
        <v>25868.2</v>
      </c>
    </row>
    <row r="30" spans="1:10" s="1" customFormat="1" x14ac:dyDescent="0.25">
      <c r="A30" s="53"/>
      <c r="B30" s="50"/>
      <c r="C30" s="54"/>
      <c r="D30" s="9" t="s">
        <v>1</v>
      </c>
      <c r="E30" s="9">
        <v>835</v>
      </c>
      <c r="F30" s="10" t="s">
        <v>19</v>
      </c>
      <c r="G30" s="23">
        <v>379.6</v>
      </c>
      <c r="H30" s="23">
        <v>331.1</v>
      </c>
      <c r="I30" s="23">
        <v>331.1</v>
      </c>
      <c r="J30" s="23">
        <v>331</v>
      </c>
    </row>
    <row r="31" spans="1:10" s="1" customFormat="1" x14ac:dyDescent="0.25">
      <c r="A31" s="53"/>
      <c r="B31" s="50"/>
      <c r="C31" s="54"/>
      <c r="D31" s="9" t="s">
        <v>1</v>
      </c>
      <c r="E31" s="9">
        <v>835</v>
      </c>
      <c r="F31" s="10" t="s">
        <v>20</v>
      </c>
      <c r="G31" s="22">
        <v>11452.5</v>
      </c>
      <c r="H31" s="22">
        <v>10911.5</v>
      </c>
      <c r="I31" s="22">
        <v>10896.5</v>
      </c>
      <c r="J31" s="22">
        <v>10910.3</v>
      </c>
    </row>
    <row r="32" spans="1:10" s="1" customFormat="1" x14ac:dyDescent="0.25">
      <c r="A32" s="53"/>
      <c r="B32" s="50"/>
      <c r="C32" s="54"/>
      <c r="D32" s="9" t="s">
        <v>1</v>
      </c>
      <c r="E32" s="9">
        <v>835</v>
      </c>
      <c r="F32" s="10" t="s">
        <v>21</v>
      </c>
      <c r="G32" s="22">
        <v>6193.7</v>
      </c>
      <c r="H32" s="22">
        <v>6408.9</v>
      </c>
      <c r="I32" s="22">
        <v>6409.7</v>
      </c>
      <c r="J32" s="22">
        <v>6324.9</v>
      </c>
    </row>
    <row r="33" spans="1:10" s="1" customFormat="1" x14ac:dyDescent="0.25">
      <c r="A33" s="53"/>
      <c r="B33" s="50"/>
      <c r="C33" s="54"/>
      <c r="D33" s="9" t="s">
        <v>1</v>
      </c>
      <c r="E33" s="9">
        <v>835</v>
      </c>
      <c r="F33" s="10" t="s">
        <v>22</v>
      </c>
      <c r="G33" s="22">
        <v>18052.7</v>
      </c>
      <c r="H33" s="22">
        <v>21708</v>
      </c>
      <c r="I33" s="22">
        <v>21457.5</v>
      </c>
      <c r="J33" s="22">
        <v>21696.3</v>
      </c>
    </row>
    <row r="34" spans="1:10" s="1" customFormat="1" x14ac:dyDescent="0.25">
      <c r="A34" s="53"/>
      <c r="B34" s="50"/>
      <c r="C34" s="54"/>
      <c r="D34" s="9" t="s">
        <v>1</v>
      </c>
      <c r="E34" s="9">
        <v>835</v>
      </c>
      <c r="F34" s="10" t="s">
        <v>23</v>
      </c>
      <c r="G34" s="22">
        <v>613496</v>
      </c>
      <c r="H34" s="22">
        <v>539055</v>
      </c>
      <c r="I34" s="22">
        <v>555871.1</v>
      </c>
      <c r="J34" s="22">
        <v>533569.80000000005</v>
      </c>
    </row>
    <row r="35" spans="1:10" s="1" customFormat="1" x14ac:dyDescent="0.25">
      <c r="A35" s="53"/>
      <c r="B35" s="50"/>
      <c r="C35" s="54"/>
      <c r="D35" s="9" t="s">
        <v>1</v>
      </c>
      <c r="E35" s="9">
        <v>835</v>
      </c>
      <c r="F35" s="10" t="s">
        <v>24</v>
      </c>
      <c r="G35" s="22">
        <v>30087.1</v>
      </c>
      <c r="H35" s="22">
        <v>28754.6</v>
      </c>
      <c r="I35" s="22">
        <v>28754.6</v>
      </c>
      <c r="J35" s="22">
        <v>27414.7</v>
      </c>
    </row>
    <row r="36" spans="1:10" s="1" customFormat="1" x14ac:dyDescent="0.25">
      <c r="A36" s="53"/>
      <c r="B36" s="50"/>
      <c r="C36" s="54"/>
      <c r="D36" s="9" t="s">
        <v>1</v>
      </c>
      <c r="E36" s="9">
        <v>835</v>
      </c>
      <c r="F36" s="10" t="s">
        <v>25</v>
      </c>
      <c r="G36" s="22">
        <v>1821053</v>
      </c>
      <c r="H36" s="22">
        <v>1843704.5</v>
      </c>
      <c r="I36" s="22">
        <v>1843704.5</v>
      </c>
      <c r="J36" s="22">
        <v>1842765.8</v>
      </c>
    </row>
    <row r="37" spans="1:10" s="1" customFormat="1" x14ac:dyDescent="0.25">
      <c r="A37" s="53"/>
      <c r="B37" s="50"/>
      <c r="C37" s="54"/>
      <c r="D37" s="9" t="s">
        <v>0</v>
      </c>
      <c r="E37" s="9">
        <v>891</v>
      </c>
      <c r="F37" s="10" t="s">
        <v>25</v>
      </c>
      <c r="G37" s="22">
        <v>71014.5</v>
      </c>
      <c r="H37" s="22">
        <v>70914.5</v>
      </c>
      <c r="I37" s="22">
        <v>70914.5</v>
      </c>
      <c r="J37" s="22">
        <v>70660.5</v>
      </c>
    </row>
    <row r="38" spans="1:10" s="1" customFormat="1" x14ac:dyDescent="0.25">
      <c r="A38" s="53"/>
      <c r="B38" s="50"/>
      <c r="C38" s="54"/>
      <c r="D38" s="9" t="s">
        <v>1</v>
      </c>
      <c r="E38" s="9">
        <v>835</v>
      </c>
      <c r="F38" s="10" t="s">
        <v>26</v>
      </c>
      <c r="G38" s="23">
        <v>100</v>
      </c>
      <c r="H38" s="23">
        <v>0</v>
      </c>
      <c r="I38" s="23">
        <v>0</v>
      </c>
      <c r="J38" s="23">
        <v>0</v>
      </c>
    </row>
    <row r="39" spans="1:10" s="1" customFormat="1" x14ac:dyDescent="0.25">
      <c r="A39" s="53"/>
      <c r="B39" s="50"/>
      <c r="C39" s="54"/>
      <c r="D39" s="9" t="s">
        <v>1</v>
      </c>
      <c r="E39" s="9">
        <v>835</v>
      </c>
      <c r="F39" s="10" t="s">
        <v>27</v>
      </c>
      <c r="G39" s="22">
        <v>27255.5</v>
      </c>
      <c r="H39" s="22">
        <v>29304.7</v>
      </c>
      <c r="I39" s="22">
        <v>29304.7</v>
      </c>
      <c r="J39" s="22">
        <v>28837.200000000001</v>
      </c>
    </row>
    <row r="40" spans="1:10" s="1" customFormat="1" x14ac:dyDescent="0.25">
      <c r="A40" s="53"/>
      <c r="B40" s="50"/>
      <c r="C40" s="54"/>
      <c r="D40" s="9" t="s">
        <v>0</v>
      </c>
      <c r="E40" s="9">
        <v>891</v>
      </c>
      <c r="F40" s="10" t="s">
        <v>27</v>
      </c>
      <c r="G40" s="22">
        <v>540</v>
      </c>
      <c r="H40" s="22">
        <v>540</v>
      </c>
      <c r="I40" s="22">
        <v>540</v>
      </c>
      <c r="J40" s="22">
        <v>456.6</v>
      </c>
    </row>
    <row r="41" spans="1:10" s="1" customFormat="1" x14ac:dyDescent="0.25">
      <c r="A41" s="53"/>
      <c r="B41" s="50"/>
      <c r="C41" s="54"/>
      <c r="D41" s="9" t="s">
        <v>1</v>
      </c>
      <c r="E41" s="9">
        <v>835</v>
      </c>
      <c r="F41" s="10" t="s">
        <v>28</v>
      </c>
      <c r="G41" s="22">
        <v>20000</v>
      </c>
      <c r="H41" s="22">
        <v>29219</v>
      </c>
      <c r="I41" s="22">
        <v>28219</v>
      </c>
      <c r="J41" s="22">
        <v>29219</v>
      </c>
    </row>
    <row r="42" spans="1:10" s="1" customFormat="1" x14ac:dyDescent="0.25">
      <c r="A42" s="53"/>
      <c r="B42" s="50"/>
      <c r="C42" s="54"/>
      <c r="D42" s="9" t="s">
        <v>1</v>
      </c>
      <c r="E42" s="9">
        <v>835</v>
      </c>
      <c r="F42" s="10" t="s">
        <v>29</v>
      </c>
      <c r="G42" s="22">
        <v>180</v>
      </c>
      <c r="H42" s="22">
        <v>180</v>
      </c>
      <c r="I42" s="22">
        <v>180</v>
      </c>
      <c r="J42" s="22">
        <v>180</v>
      </c>
    </row>
    <row r="43" spans="1:10" s="1" customFormat="1" x14ac:dyDescent="0.25">
      <c r="A43" s="53"/>
      <c r="B43" s="50"/>
      <c r="C43" s="54"/>
      <c r="D43" s="9" t="s">
        <v>1</v>
      </c>
      <c r="E43" s="9">
        <v>835</v>
      </c>
      <c r="F43" s="10" t="s">
        <v>30</v>
      </c>
      <c r="G43" s="22">
        <v>5014.6000000000004</v>
      </c>
      <c r="H43" s="22">
        <v>7789.7</v>
      </c>
      <c r="I43" s="22">
        <v>7689.4</v>
      </c>
      <c r="J43" s="22">
        <v>7787.2</v>
      </c>
    </row>
    <row r="44" spans="1:10" s="1" customFormat="1" x14ac:dyDescent="0.25">
      <c r="A44" s="53"/>
      <c r="B44" s="50"/>
      <c r="C44" s="54"/>
      <c r="D44" s="9" t="s">
        <v>1</v>
      </c>
      <c r="E44" s="9">
        <v>835</v>
      </c>
      <c r="F44" s="10" t="s">
        <v>31</v>
      </c>
      <c r="G44" s="22">
        <v>20850</v>
      </c>
      <c r="H44" s="22">
        <v>7050</v>
      </c>
      <c r="I44" s="22">
        <v>7350</v>
      </c>
      <c r="J44" s="22">
        <v>6854.5</v>
      </c>
    </row>
    <row r="45" spans="1:10" s="1" customFormat="1" x14ac:dyDescent="0.25">
      <c r="A45" s="53"/>
      <c r="B45" s="50"/>
      <c r="C45" s="54"/>
      <c r="D45" s="9" t="s">
        <v>1</v>
      </c>
      <c r="E45" s="9">
        <v>835</v>
      </c>
      <c r="F45" s="10" t="s">
        <v>32</v>
      </c>
      <c r="G45" s="22">
        <v>45975.5</v>
      </c>
      <c r="H45" s="22">
        <v>44235.5</v>
      </c>
      <c r="I45" s="22">
        <v>44235.5</v>
      </c>
      <c r="J45" s="22">
        <v>43999.6</v>
      </c>
    </row>
    <row r="46" spans="1:10" s="1" customFormat="1" x14ac:dyDescent="0.25">
      <c r="A46" s="53"/>
      <c r="B46" s="50"/>
      <c r="C46" s="54"/>
      <c r="D46" s="9" t="s">
        <v>1</v>
      </c>
      <c r="E46" s="9">
        <v>835</v>
      </c>
      <c r="F46" s="10" t="s">
        <v>33</v>
      </c>
      <c r="G46" s="22">
        <v>3362.1</v>
      </c>
      <c r="H46" s="22">
        <v>2229.3000000000002</v>
      </c>
      <c r="I46" s="22">
        <v>2229.3000000000002</v>
      </c>
      <c r="J46" s="22">
        <v>2153.5</v>
      </c>
    </row>
    <row r="47" spans="1:10" s="1" customFormat="1" x14ac:dyDescent="0.25">
      <c r="A47" s="53"/>
      <c r="B47" s="50"/>
      <c r="C47" s="54"/>
      <c r="D47" s="9" t="s">
        <v>1</v>
      </c>
      <c r="E47" s="9">
        <v>835</v>
      </c>
      <c r="F47" s="10" t="s">
        <v>34</v>
      </c>
      <c r="G47" s="23">
        <v>40.799999999999997</v>
      </c>
      <c r="H47" s="23">
        <v>15.2</v>
      </c>
      <c r="I47" s="23">
        <v>15.2</v>
      </c>
      <c r="J47" s="23">
        <v>15.2</v>
      </c>
    </row>
    <row r="48" spans="1:10" s="1" customFormat="1" x14ac:dyDescent="0.25">
      <c r="A48" s="53"/>
      <c r="B48" s="50"/>
      <c r="C48" s="54"/>
      <c r="D48" s="9" t="s">
        <v>1</v>
      </c>
      <c r="E48" s="9">
        <v>835</v>
      </c>
      <c r="F48" s="10" t="s">
        <v>35</v>
      </c>
      <c r="G48" s="23">
        <v>10.199999999999999</v>
      </c>
      <c r="H48" s="23">
        <v>5</v>
      </c>
      <c r="I48" s="23">
        <v>5</v>
      </c>
      <c r="J48" s="23">
        <v>5</v>
      </c>
    </row>
    <row r="49" spans="1:10" s="1" customFormat="1" hidden="1" x14ac:dyDescent="0.25">
      <c r="A49" s="53"/>
      <c r="B49" s="50"/>
      <c r="C49" s="54"/>
      <c r="D49" s="9" t="s">
        <v>1</v>
      </c>
      <c r="E49" s="9">
        <v>835</v>
      </c>
      <c r="F49" s="10" t="s">
        <v>36</v>
      </c>
      <c r="G49" s="23">
        <v>0</v>
      </c>
      <c r="H49" s="23">
        <v>0</v>
      </c>
      <c r="I49" s="23">
        <v>0</v>
      </c>
      <c r="J49" s="23">
        <v>0</v>
      </c>
    </row>
    <row r="50" spans="1:10" s="1" customFormat="1" hidden="1" x14ac:dyDescent="0.25">
      <c r="A50" s="53"/>
      <c r="B50" s="50"/>
      <c r="C50" s="54"/>
      <c r="D50" s="9" t="s">
        <v>1</v>
      </c>
      <c r="E50" s="9">
        <v>835</v>
      </c>
      <c r="F50" s="10" t="s">
        <v>37</v>
      </c>
      <c r="G50" s="23">
        <v>0</v>
      </c>
      <c r="H50" s="23">
        <v>0</v>
      </c>
      <c r="I50" s="23">
        <v>0</v>
      </c>
      <c r="J50" s="23">
        <v>0</v>
      </c>
    </row>
    <row r="51" spans="1:10" s="1" customFormat="1" x14ac:dyDescent="0.25">
      <c r="A51" s="53"/>
      <c r="B51" s="50"/>
      <c r="C51" s="54"/>
      <c r="D51" s="9" t="s">
        <v>1</v>
      </c>
      <c r="E51" s="9">
        <v>835</v>
      </c>
      <c r="F51" s="10" t="s">
        <v>38</v>
      </c>
      <c r="G51" s="23">
        <v>5100</v>
      </c>
      <c r="H51" s="23">
        <v>2156.3000000000002</v>
      </c>
      <c r="I51" s="23">
        <v>2156.3000000000002</v>
      </c>
      <c r="J51" s="23">
        <v>2156.3000000000002</v>
      </c>
    </row>
    <row r="52" spans="1:10" s="1" customFormat="1" x14ac:dyDescent="0.25">
      <c r="A52" s="53"/>
      <c r="B52" s="50"/>
      <c r="C52" s="54"/>
      <c r="D52" s="9" t="s">
        <v>1</v>
      </c>
      <c r="E52" s="9">
        <v>835</v>
      </c>
      <c r="F52" s="10" t="s">
        <v>102</v>
      </c>
      <c r="G52" s="23">
        <v>0</v>
      </c>
      <c r="H52" s="23">
        <v>445000</v>
      </c>
      <c r="I52" s="23">
        <v>408000</v>
      </c>
      <c r="J52" s="23">
        <v>444766.7</v>
      </c>
    </row>
    <row r="53" spans="1:10" s="1" customFormat="1" x14ac:dyDescent="0.25">
      <c r="A53" s="53"/>
      <c r="B53" s="50"/>
      <c r="C53" s="54"/>
      <c r="D53" s="9" t="s">
        <v>1</v>
      </c>
      <c r="E53" s="9">
        <v>835</v>
      </c>
      <c r="F53" s="10" t="s">
        <v>103</v>
      </c>
      <c r="G53" s="23">
        <v>0</v>
      </c>
      <c r="H53" s="23">
        <v>158812</v>
      </c>
      <c r="I53" s="23">
        <v>129428.7</v>
      </c>
      <c r="J53" s="23">
        <v>158811.9</v>
      </c>
    </row>
    <row r="54" spans="1:10" s="1" customFormat="1" x14ac:dyDescent="0.25">
      <c r="A54" s="53"/>
      <c r="B54" s="50"/>
      <c r="C54" s="54"/>
      <c r="D54" s="9" t="s">
        <v>1</v>
      </c>
      <c r="E54" s="9">
        <v>835</v>
      </c>
      <c r="F54" s="10" t="s">
        <v>104</v>
      </c>
      <c r="G54" s="23">
        <v>0</v>
      </c>
      <c r="H54" s="23">
        <v>46800</v>
      </c>
      <c r="I54" s="23">
        <v>46800</v>
      </c>
      <c r="J54" s="23">
        <v>39950</v>
      </c>
    </row>
    <row r="55" spans="1:10" s="1" customFormat="1" x14ac:dyDescent="0.25">
      <c r="A55" s="53"/>
      <c r="B55" s="50"/>
      <c r="C55" s="54"/>
      <c r="D55" s="9" t="s">
        <v>1</v>
      </c>
      <c r="E55" s="9">
        <v>835</v>
      </c>
      <c r="F55" s="10" t="s">
        <v>105</v>
      </c>
      <c r="G55" s="23">
        <v>0</v>
      </c>
      <c r="H55" s="23">
        <v>28200</v>
      </c>
      <c r="I55" s="23">
        <v>28200</v>
      </c>
      <c r="J55" s="23">
        <v>27250</v>
      </c>
    </row>
    <row r="56" spans="1:10" s="1" customFormat="1" x14ac:dyDescent="0.25">
      <c r="A56" s="53"/>
      <c r="B56" s="50"/>
      <c r="C56" s="54"/>
      <c r="D56" s="9" t="s">
        <v>1</v>
      </c>
      <c r="E56" s="9">
        <v>835</v>
      </c>
      <c r="F56" s="10" t="s">
        <v>130</v>
      </c>
      <c r="G56" s="23">
        <v>0</v>
      </c>
      <c r="H56" s="23">
        <v>40000</v>
      </c>
      <c r="I56" s="23">
        <v>40000</v>
      </c>
      <c r="J56" s="23">
        <v>8200</v>
      </c>
    </row>
    <row r="57" spans="1:10" s="35" customFormat="1" x14ac:dyDescent="0.25">
      <c r="A57" s="53"/>
      <c r="B57" s="50"/>
      <c r="C57" s="54"/>
      <c r="D57" s="9" t="s">
        <v>1</v>
      </c>
      <c r="E57" s="9" t="s">
        <v>90</v>
      </c>
      <c r="F57" s="10" t="s">
        <v>149</v>
      </c>
      <c r="G57" s="23">
        <v>0</v>
      </c>
      <c r="H57" s="23">
        <v>207650</v>
      </c>
      <c r="I57" s="23">
        <v>242650</v>
      </c>
      <c r="J57" s="23">
        <v>95650</v>
      </c>
    </row>
    <row r="58" spans="1:10" s="1" customFormat="1" x14ac:dyDescent="0.25">
      <c r="A58" s="53"/>
      <c r="B58" s="50"/>
      <c r="C58" s="54"/>
      <c r="D58" s="9" t="s">
        <v>1</v>
      </c>
      <c r="E58" s="9">
        <v>835</v>
      </c>
      <c r="F58" s="10" t="s">
        <v>39</v>
      </c>
      <c r="G58" s="23">
        <v>20406.7</v>
      </c>
      <c r="H58" s="23">
        <v>12525.6</v>
      </c>
      <c r="I58" s="23">
        <v>12525.6</v>
      </c>
      <c r="J58" s="23">
        <v>11040.8</v>
      </c>
    </row>
    <row r="59" spans="1:10" s="1" customFormat="1" x14ac:dyDescent="0.25">
      <c r="A59" s="53"/>
      <c r="B59" s="50"/>
      <c r="C59" s="54"/>
      <c r="D59" s="9" t="s">
        <v>1</v>
      </c>
      <c r="E59" s="9">
        <v>835</v>
      </c>
      <c r="F59" s="10" t="s">
        <v>40</v>
      </c>
      <c r="G59" s="23">
        <v>1032.8</v>
      </c>
      <c r="H59" s="23">
        <v>3457.5</v>
      </c>
      <c r="I59" s="23">
        <v>1032.8</v>
      </c>
      <c r="J59" s="23">
        <v>3226.8</v>
      </c>
    </row>
    <row r="60" spans="1:10" s="1" customFormat="1" x14ac:dyDescent="0.25">
      <c r="A60" s="53"/>
      <c r="B60" s="50"/>
      <c r="C60" s="54"/>
      <c r="D60" s="9" t="s">
        <v>1</v>
      </c>
      <c r="E60" s="9">
        <v>835</v>
      </c>
      <c r="F60" s="10" t="s">
        <v>41</v>
      </c>
      <c r="G60" s="23">
        <v>921.6</v>
      </c>
      <c r="H60" s="23">
        <v>6014.2</v>
      </c>
      <c r="I60" s="23">
        <v>921.6</v>
      </c>
      <c r="J60" s="23">
        <v>5725.8</v>
      </c>
    </row>
    <row r="61" spans="1:10" s="1" customFormat="1" x14ac:dyDescent="0.25">
      <c r="A61" s="53"/>
      <c r="B61" s="50"/>
      <c r="C61" s="54"/>
      <c r="D61" s="9" t="s">
        <v>1</v>
      </c>
      <c r="E61" s="9">
        <v>835</v>
      </c>
      <c r="F61" s="10" t="s">
        <v>106</v>
      </c>
      <c r="G61" s="23">
        <v>0</v>
      </c>
      <c r="H61" s="23">
        <v>769.5</v>
      </c>
      <c r="I61" s="23">
        <v>769.5</v>
      </c>
      <c r="J61" s="23">
        <v>757</v>
      </c>
    </row>
    <row r="62" spans="1:10" s="1" customFormat="1" x14ac:dyDescent="0.25">
      <c r="A62" s="53"/>
      <c r="B62" s="50"/>
      <c r="C62" s="54"/>
      <c r="D62" s="9" t="s">
        <v>1</v>
      </c>
      <c r="E62" s="9">
        <v>835</v>
      </c>
      <c r="F62" s="10" t="s">
        <v>42</v>
      </c>
      <c r="G62" s="22">
        <v>174598</v>
      </c>
      <c r="H62" s="22">
        <v>174598</v>
      </c>
      <c r="I62" s="22">
        <v>174598</v>
      </c>
      <c r="J62" s="22">
        <v>169658.9</v>
      </c>
    </row>
    <row r="63" spans="1:10" s="1" customFormat="1" x14ac:dyDescent="0.25">
      <c r="A63" s="53"/>
      <c r="B63" s="50"/>
      <c r="C63" s="54"/>
      <c r="D63" s="9" t="s">
        <v>1</v>
      </c>
      <c r="E63" s="9">
        <v>835</v>
      </c>
      <c r="F63" s="10" t="s">
        <v>43</v>
      </c>
      <c r="G63" s="22">
        <v>117</v>
      </c>
      <c r="H63" s="22">
        <v>117</v>
      </c>
      <c r="I63" s="22">
        <v>117</v>
      </c>
      <c r="J63" s="22">
        <v>115.7</v>
      </c>
    </row>
    <row r="64" spans="1:10" s="1" customFormat="1" x14ac:dyDescent="0.25">
      <c r="A64" s="53"/>
      <c r="B64" s="50"/>
      <c r="C64" s="54"/>
      <c r="D64" s="9" t="s">
        <v>1</v>
      </c>
      <c r="E64" s="9">
        <v>835</v>
      </c>
      <c r="F64" s="10" t="s">
        <v>44</v>
      </c>
      <c r="G64" s="22">
        <v>1572331.2</v>
      </c>
      <c r="H64" s="23">
        <v>1376676.1</v>
      </c>
      <c r="I64" s="22">
        <v>1399485.2</v>
      </c>
      <c r="J64" s="22">
        <v>1357268.3</v>
      </c>
    </row>
    <row r="65" spans="1:10" s="1" customFormat="1" x14ac:dyDescent="0.25">
      <c r="A65" s="53"/>
      <c r="B65" s="50"/>
      <c r="C65" s="54"/>
      <c r="D65" s="9" t="s">
        <v>1</v>
      </c>
      <c r="E65" s="9">
        <v>835</v>
      </c>
      <c r="F65" s="10" t="s">
        <v>99</v>
      </c>
      <c r="G65" s="22">
        <v>0</v>
      </c>
      <c r="H65" s="22">
        <v>1622.6</v>
      </c>
      <c r="I65" s="22">
        <v>1611.8</v>
      </c>
      <c r="J65" s="22">
        <v>1037.0999999999999</v>
      </c>
    </row>
    <row r="66" spans="1:10" s="1" customFormat="1" x14ac:dyDescent="0.25">
      <c r="A66" s="53"/>
      <c r="B66" s="50"/>
      <c r="C66" s="54"/>
      <c r="D66" s="9" t="s">
        <v>1</v>
      </c>
      <c r="E66" s="9">
        <v>835</v>
      </c>
      <c r="F66" s="20" t="s">
        <v>124</v>
      </c>
      <c r="G66" s="22">
        <v>0</v>
      </c>
      <c r="H66" s="22">
        <v>283</v>
      </c>
      <c r="I66" s="22">
        <v>283</v>
      </c>
      <c r="J66" s="22">
        <v>283</v>
      </c>
    </row>
    <row r="67" spans="1:10" s="1" customFormat="1" x14ac:dyDescent="0.25">
      <c r="A67" s="53"/>
      <c r="B67" s="50"/>
      <c r="C67" s="54"/>
      <c r="D67" s="9" t="s">
        <v>1</v>
      </c>
      <c r="E67" s="9">
        <v>835</v>
      </c>
      <c r="F67" s="20" t="s">
        <v>125</v>
      </c>
      <c r="G67" s="22">
        <v>60.4</v>
      </c>
      <c r="H67" s="22">
        <v>41.1</v>
      </c>
      <c r="I67" s="22">
        <v>41.1</v>
      </c>
      <c r="J67" s="22">
        <v>36.5</v>
      </c>
    </row>
    <row r="68" spans="1:10" s="1" customFormat="1" x14ac:dyDescent="0.25">
      <c r="A68" s="53"/>
      <c r="B68" s="50"/>
      <c r="C68" s="54"/>
      <c r="D68" s="9" t="s">
        <v>1</v>
      </c>
      <c r="E68" s="9">
        <v>835</v>
      </c>
      <c r="F68" s="10" t="s">
        <v>100</v>
      </c>
      <c r="G68" s="22">
        <v>0</v>
      </c>
      <c r="H68" s="22">
        <v>32740</v>
      </c>
      <c r="I68" s="22">
        <v>32740</v>
      </c>
      <c r="J68" s="22">
        <v>27939.3</v>
      </c>
    </row>
    <row r="69" spans="1:10" s="1" customFormat="1" x14ac:dyDescent="0.25">
      <c r="A69" s="53"/>
      <c r="B69" s="50"/>
      <c r="C69" s="54"/>
      <c r="D69" s="9" t="s">
        <v>1</v>
      </c>
      <c r="E69" s="9">
        <v>835</v>
      </c>
      <c r="F69" s="10" t="s">
        <v>49</v>
      </c>
      <c r="G69" s="22">
        <v>819069.1</v>
      </c>
      <c r="H69" s="22">
        <v>941020.3</v>
      </c>
      <c r="I69" s="22">
        <v>941020.3</v>
      </c>
      <c r="J69" s="22">
        <v>940974.8</v>
      </c>
    </row>
    <row r="70" spans="1:10" s="1" customFormat="1" x14ac:dyDescent="0.25">
      <c r="A70" s="53"/>
      <c r="B70" s="50"/>
      <c r="C70" s="54"/>
      <c r="D70" s="9" t="s">
        <v>1</v>
      </c>
      <c r="E70" s="9">
        <v>835</v>
      </c>
      <c r="F70" s="10" t="s">
        <v>48</v>
      </c>
      <c r="G70" s="22">
        <v>57369.4</v>
      </c>
      <c r="H70" s="22">
        <v>57189.599999999999</v>
      </c>
      <c r="I70" s="22">
        <v>57189.599999999999</v>
      </c>
      <c r="J70" s="22">
        <v>56620.7</v>
      </c>
    </row>
    <row r="71" spans="1:10" s="1" customFormat="1" x14ac:dyDescent="0.25">
      <c r="A71" s="53"/>
      <c r="B71" s="50"/>
      <c r="C71" s="54"/>
      <c r="D71" s="9" t="s">
        <v>1</v>
      </c>
      <c r="E71" s="9">
        <v>835</v>
      </c>
      <c r="F71" s="10" t="s">
        <v>101</v>
      </c>
      <c r="G71" s="22">
        <v>0</v>
      </c>
      <c r="H71" s="22">
        <v>2000</v>
      </c>
      <c r="I71" s="22">
        <v>2000</v>
      </c>
      <c r="J71" s="22">
        <v>2000</v>
      </c>
    </row>
    <row r="72" spans="1:10" s="1" customFormat="1" x14ac:dyDescent="0.25">
      <c r="A72" s="53"/>
      <c r="B72" s="50"/>
      <c r="C72" s="54"/>
      <c r="D72" s="9" t="s">
        <v>1</v>
      </c>
      <c r="E72" s="9">
        <v>835</v>
      </c>
      <c r="F72" s="10" t="s">
        <v>45</v>
      </c>
      <c r="G72" s="22">
        <v>408960.8</v>
      </c>
      <c r="H72" s="22">
        <v>417754.8</v>
      </c>
      <c r="I72" s="22">
        <v>417754.8</v>
      </c>
      <c r="J72" s="22">
        <v>417588.4</v>
      </c>
    </row>
    <row r="73" spans="1:10" s="1" customFormat="1" x14ac:dyDescent="0.25">
      <c r="A73" s="53"/>
      <c r="B73" s="51"/>
      <c r="C73" s="54"/>
      <c r="D73" s="9" t="s">
        <v>1</v>
      </c>
      <c r="E73" s="9">
        <v>835</v>
      </c>
      <c r="F73" s="10" t="s">
        <v>47</v>
      </c>
      <c r="G73" s="22">
        <v>140</v>
      </c>
      <c r="H73" s="22">
        <v>140</v>
      </c>
      <c r="I73" s="22">
        <v>140</v>
      </c>
      <c r="J73" s="22">
        <v>140</v>
      </c>
    </row>
    <row r="74" spans="1:10" s="35" customFormat="1" ht="16.5" customHeight="1" x14ac:dyDescent="0.25">
      <c r="A74" s="53" t="s">
        <v>89</v>
      </c>
      <c r="B74" s="49" t="s">
        <v>118</v>
      </c>
      <c r="C74" s="49" t="s">
        <v>50</v>
      </c>
      <c r="D74" s="38" t="s">
        <v>9</v>
      </c>
      <c r="E74" s="38" t="s">
        <v>7</v>
      </c>
      <c r="F74" s="38" t="s">
        <v>7</v>
      </c>
      <c r="G74" s="37">
        <f>G75</f>
        <v>2850934.1</v>
      </c>
      <c r="H74" s="37">
        <f>H75</f>
        <v>2898597</v>
      </c>
      <c r="I74" s="37">
        <f t="shared" ref="I74:J74" si="5">I75</f>
        <v>2893446.7</v>
      </c>
      <c r="J74" s="37">
        <f t="shared" si="5"/>
        <v>2898342.2</v>
      </c>
    </row>
    <row r="75" spans="1:10" s="1" customFormat="1" x14ac:dyDescent="0.25">
      <c r="A75" s="53"/>
      <c r="B75" s="50"/>
      <c r="C75" s="50"/>
      <c r="D75" s="9" t="s">
        <v>1</v>
      </c>
      <c r="E75" s="9">
        <v>835</v>
      </c>
      <c r="F75" s="9" t="s">
        <v>7</v>
      </c>
      <c r="G75" s="22">
        <f>G79+G80+G83+G77+G78+G76+G81+G82+G84</f>
        <v>2850934.1</v>
      </c>
      <c r="H75" s="22">
        <f t="shared" ref="H75" si="6">H79+H80+H83+H77+H78+H76+H81+H82+H84</f>
        <v>2898597</v>
      </c>
      <c r="I75" s="22">
        <f t="shared" ref="I75" si="7">I79+I80+I83+I77+I78+I76+I81+I82+I84</f>
        <v>2893446.7</v>
      </c>
      <c r="J75" s="22">
        <f>J79+J80+J83+J77+J78+J76+J81+J82+J84</f>
        <v>2898342.2</v>
      </c>
    </row>
    <row r="76" spans="1:10" s="1" customFormat="1" x14ac:dyDescent="0.25">
      <c r="A76" s="53"/>
      <c r="B76" s="50"/>
      <c r="C76" s="50"/>
      <c r="D76" s="9" t="s">
        <v>1</v>
      </c>
      <c r="E76" s="9">
        <v>835</v>
      </c>
      <c r="F76" s="10" t="s">
        <v>51</v>
      </c>
      <c r="G76" s="23">
        <v>279</v>
      </c>
      <c r="H76" s="23">
        <v>279</v>
      </c>
      <c r="I76" s="23">
        <v>279</v>
      </c>
      <c r="J76" s="23">
        <v>216.8</v>
      </c>
    </row>
    <row r="77" spans="1:10" s="1" customFormat="1" x14ac:dyDescent="0.25">
      <c r="A77" s="53"/>
      <c r="B77" s="50"/>
      <c r="C77" s="50"/>
      <c r="D77" s="9" t="s">
        <v>1</v>
      </c>
      <c r="E77" s="9">
        <v>835</v>
      </c>
      <c r="F77" s="10" t="s">
        <v>52</v>
      </c>
      <c r="G77" s="23">
        <v>7688.6</v>
      </c>
      <c r="H77" s="23">
        <v>7811</v>
      </c>
      <c r="I77" s="23">
        <v>7811</v>
      </c>
      <c r="J77" s="23">
        <v>7800.9</v>
      </c>
    </row>
    <row r="78" spans="1:10" s="1" customFormat="1" x14ac:dyDescent="0.25">
      <c r="A78" s="53"/>
      <c r="B78" s="50"/>
      <c r="C78" s="50"/>
      <c r="D78" s="9" t="s">
        <v>1</v>
      </c>
      <c r="E78" s="9">
        <v>835</v>
      </c>
      <c r="F78" s="10" t="s">
        <v>53</v>
      </c>
      <c r="G78" s="23">
        <v>20</v>
      </c>
      <c r="H78" s="23">
        <v>20</v>
      </c>
      <c r="I78" s="23">
        <v>20</v>
      </c>
      <c r="J78" s="23">
        <v>6.4</v>
      </c>
    </row>
    <row r="79" spans="1:10" s="1" customFormat="1" x14ac:dyDescent="0.25">
      <c r="A79" s="53"/>
      <c r="B79" s="50"/>
      <c r="C79" s="50"/>
      <c r="D79" s="9" t="s">
        <v>1</v>
      </c>
      <c r="E79" s="9">
        <v>835</v>
      </c>
      <c r="F79" s="10" t="s">
        <v>54</v>
      </c>
      <c r="G79" s="23">
        <v>2720368</v>
      </c>
      <c r="H79" s="23">
        <v>2763914.1</v>
      </c>
      <c r="I79" s="23">
        <v>2758763.8</v>
      </c>
      <c r="J79" s="23">
        <v>2763875.9</v>
      </c>
    </row>
    <row r="80" spans="1:10" s="1" customFormat="1" x14ac:dyDescent="0.25">
      <c r="A80" s="53"/>
      <c r="B80" s="50"/>
      <c r="C80" s="50"/>
      <c r="D80" s="9" t="s">
        <v>1</v>
      </c>
      <c r="E80" s="9">
        <v>835</v>
      </c>
      <c r="F80" s="10" t="s">
        <v>55</v>
      </c>
      <c r="G80" s="23">
        <v>118051.1</v>
      </c>
      <c r="H80" s="23">
        <v>121258.5</v>
      </c>
      <c r="I80" s="23">
        <v>121258.5</v>
      </c>
      <c r="J80" s="23">
        <v>121128.4</v>
      </c>
    </row>
    <row r="81" spans="1:10" s="1" customFormat="1" x14ac:dyDescent="0.25">
      <c r="A81" s="53"/>
      <c r="B81" s="50"/>
      <c r="C81" s="50"/>
      <c r="D81" s="9" t="s">
        <v>1</v>
      </c>
      <c r="E81" s="9">
        <v>835</v>
      </c>
      <c r="F81" s="10" t="s">
        <v>56</v>
      </c>
      <c r="G81" s="23">
        <v>700</v>
      </c>
      <c r="H81" s="23">
        <v>1016</v>
      </c>
      <c r="I81" s="23">
        <v>1016</v>
      </c>
      <c r="J81" s="23">
        <v>1015.4</v>
      </c>
    </row>
    <row r="82" spans="1:10" s="1" customFormat="1" x14ac:dyDescent="0.25">
      <c r="A82" s="53"/>
      <c r="B82" s="50"/>
      <c r="C82" s="50"/>
      <c r="D82" s="9" t="s">
        <v>1</v>
      </c>
      <c r="E82" s="9">
        <v>835</v>
      </c>
      <c r="F82" s="10" t="s">
        <v>57</v>
      </c>
      <c r="G82" s="23">
        <v>100</v>
      </c>
      <c r="H82" s="23">
        <v>100</v>
      </c>
      <c r="I82" s="23">
        <v>100</v>
      </c>
      <c r="J82" s="23">
        <v>100</v>
      </c>
    </row>
    <row r="83" spans="1:10" s="1" customFormat="1" x14ac:dyDescent="0.25">
      <c r="A83" s="53"/>
      <c r="B83" s="50"/>
      <c r="C83" s="50"/>
      <c r="D83" s="9" t="s">
        <v>1</v>
      </c>
      <c r="E83" s="9" t="s">
        <v>90</v>
      </c>
      <c r="F83" s="10" t="s">
        <v>58</v>
      </c>
      <c r="G83" s="23">
        <v>160</v>
      </c>
      <c r="H83" s="23">
        <v>148.1</v>
      </c>
      <c r="I83" s="23">
        <v>148.1</v>
      </c>
      <c r="J83" s="23">
        <v>148.1</v>
      </c>
    </row>
    <row r="84" spans="1:10" s="1" customFormat="1" x14ac:dyDescent="0.25">
      <c r="A84" s="55"/>
      <c r="B84" s="51"/>
      <c r="C84" s="50"/>
      <c r="D84" s="9" t="s">
        <v>1</v>
      </c>
      <c r="E84" s="9">
        <v>835</v>
      </c>
      <c r="F84" s="10" t="s">
        <v>59</v>
      </c>
      <c r="G84" s="23">
        <v>3567.4</v>
      </c>
      <c r="H84" s="23">
        <v>4050.3</v>
      </c>
      <c r="I84" s="23">
        <v>4050.3</v>
      </c>
      <c r="J84" s="23">
        <v>4050.3</v>
      </c>
    </row>
    <row r="85" spans="1:10" s="35" customFormat="1" ht="14.45" customHeight="1" x14ac:dyDescent="0.25">
      <c r="A85" s="56" t="s">
        <v>94</v>
      </c>
      <c r="B85" s="49" t="s">
        <v>118</v>
      </c>
      <c r="C85" s="49" t="s">
        <v>85</v>
      </c>
      <c r="D85" s="41" t="s">
        <v>9</v>
      </c>
      <c r="E85" s="38" t="s">
        <v>7</v>
      </c>
      <c r="F85" s="38" t="s">
        <v>7</v>
      </c>
      <c r="G85" s="37">
        <f>G86+G87</f>
        <v>8019963.9000000004</v>
      </c>
      <c r="H85" s="37">
        <f>H86+H87</f>
        <v>8138266.4000000004</v>
      </c>
      <c r="I85" s="37">
        <f t="shared" ref="I85:J85" si="8">I86+I87</f>
        <v>8138811.7999999998</v>
      </c>
      <c r="J85" s="37">
        <f t="shared" si="8"/>
        <v>8000221.7000000002</v>
      </c>
    </row>
    <row r="86" spans="1:10" s="1" customFormat="1" x14ac:dyDescent="0.25">
      <c r="A86" s="57"/>
      <c r="B86" s="50"/>
      <c r="C86" s="50"/>
      <c r="D86" s="11" t="s">
        <v>1</v>
      </c>
      <c r="E86" s="9">
        <v>835</v>
      </c>
      <c r="F86" s="9" t="s">
        <v>7</v>
      </c>
      <c r="G86" s="22">
        <f>G91+G99+G92+G105+G108+G88+G95+G89+G94+G104+G103+G93+G102+G107+G106+G101+G96+G97+G100+G98</f>
        <v>8014963.9000000004</v>
      </c>
      <c r="H86" s="22">
        <f t="shared" ref="H86:J86" si="9">H91+H99+H92+H105+H108+H88+H95+H89+H94+H104+H103+H93+H102+H107+H106+H101+H96+H97+H100+H98</f>
        <v>8133266.4000000004</v>
      </c>
      <c r="I86" s="22">
        <f t="shared" si="9"/>
        <v>8133811.7999999998</v>
      </c>
      <c r="J86" s="22">
        <f t="shared" si="9"/>
        <v>7995221.7000000002</v>
      </c>
    </row>
    <row r="87" spans="1:10" s="1" customFormat="1" x14ac:dyDescent="0.25">
      <c r="A87" s="57"/>
      <c r="B87" s="50"/>
      <c r="C87" s="50"/>
      <c r="D87" s="11" t="s">
        <v>0</v>
      </c>
      <c r="E87" s="9">
        <v>891</v>
      </c>
      <c r="F87" s="9" t="s">
        <v>7</v>
      </c>
      <c r="G87" s="22">
        <f t="shared" ref="G87:J87" si="10">SUM(G90)</f>
        <v>5000</v>
      </c>
      <c r="H87" s="22">
        <f t="shared" ref="H87" si="11">SUM(H90)</f>
        <v>5000</v>
      </c>
      <c r="I87" s="22">
        <f t="shared" si="10"/>
        <v>5000</v>
      </c>
      <c r="J87" s="22">
        <f t="shared" si="10"/>
        <v>5000</v>
      </c>
    </row>
    <row r="88" spans="1:10" s="1" customFormat="1" x14ac:dyDescent="0.25">
      <c r="A88" s="57"/>
      <c r="B88" s="50"/>
      <c r="C88" s="50"/>
      <c r="D88" s="11" t="s">
        <v>1</v>
      </c>
      <c r="E88" s="9">
        <v>835</v>
      </c>
      <c r="F88" s="10" t="s">
        <v>60</v>
      </c>
      <c r="G88" s="23">
        <v>150940</v>
      </c>
      <c r="H88" s="23">
        <v>151015.4</v>
      </c>
      <c r="I88" s="23">
        <v>151015.4</v>
      </c>
      <c r="J88" s="23">
        <v>151015.29999999999</v>
      </c>
    </row>
    <row r="89" spans="1:10" s="1" customFormat="1" x14ac:dyDescent="0.25">
      <c r="A89" s="57"/>
      <c r="B89" s="50"/>
      <c r="C89" s="50"/>
      <c r="D89" s="11" t="s">
        <v>1</v>
      </c>
      <c r="E89" s="9">
        <v>835</v>
      </c>
      <c r="F89" s="10" t="s">
        <v>61</v>
      </c>
      <c r="G89" s="23">
        <v>270916.5</v>
      </c>
      <c r="H89" s="23">
        <v>280384.59999999998</v>
      </c>
      <c r="I89" s="23">
        <v>280384.59999999998</v>
      </c>
      <c r="J89" s="23">
        <v>278164.40000000002</v>
      </c>
    </row>
    <row r="90" spans="1:10" s="1" customFormat="1" x14ac:dyDescent="0.25">
      <c r="A90" s="57"/>
      <c r="B90" s="50"/>
      <c r="C90" s="50"/>
      <c r="D90" s="11" t="s">
        <v>0</v>
      </c>
      <c r="E90" s="9">
        <v>891</v>
      </c>
      <c r="F90" s="10" t="s">
        <v>61</v>
      </c>
      <c r="G90" s="23">
        <v>5000</v>
      </c>
      <c r="H90" s="23">
        <v>5000</v>
      </c>
      <c r="I90" s="23">
        <v>5000</v>
      </c>
      <c r="J90" s="23">
        <v>5000</v>
      </c>
    </row>
    <row r="91" spans="1:10" s="1" customFormat="1" x14ac:dyDescent="0.25">
      <c r="A91" s="57"/>
      <c r="B91" s="50"/>
      <c r="C91" s="50"/>
      <c r="D91" s="11" t="s">
        <v>1</v>
      </c>
      <c r="E91" s="9">
        <v>835</v>
      </c>
      <c r="F91" s="10" t="s">
        <v>62</v>
      </c>
      <c r="G91" s="23">
        <v>196619.1</v>
      </c>
      <c r="H91" s="23">
        <v>100250.2</v>
      </c>
      <c r="I91" s="23">
        <v>102006.8</v>
      </c>
      <c r="J91" s="23">
        <v>99967.5</v>
      </c>
    </row>
    <row r="92" spans="1:10" s="1" customFormat="1" x14ac:dyDescent="0.25">
      <c r="A92" s="57"/>
      <c r="B92" s="50"/>
      <c r="C92" s="50"/>
      <c r="D92" s="11" t="s">
        <v>1</v>
      </c>
      <c r="E92" s="9">
        <v>835</v>
      </c>
      <c r="F92" s="10" t="s">
        <v>63</v>
      </c>
      <c r="G92" s="23">
        <v>3958.9</v>
      </c>
      <c r="H92" s="23">
        <v>8353.7000000000007</v>
      </c>
      <c r="I92" s="23">
        <v>8279.7000000000007</v>
      </c>
      <c r="J92" s="23">
        <v>8313.2000000000007</v>
      </c>
    </row>
    <row r="93" spans="1:10" s="1" customFormat="1" x14ac:dyDescent="0.25">
      <c r="A93" s="57"/>
      <c r="B93" s="50"/>
      <c r="C93" s="50"/>
      <c r="D93" s="11" t="s">
        <v>1</v>
      </c>
      <c r="E93" s="9">
        <v>835</v>
      </c>
      <c r="F93" s="10" t="s">
        <v>64</v>
      </c>
      <c r="G93" s="23">
        <v>95436.800000000003</v>
      </c>
      <c r="H93" s="22">
        <v>72010.8</v>
      </c>
      <c r="I93" s="22">
        <v>72010.8</v>
      </c>
      <c r="J93" s="23">
        <v>71572.399999999994</v>
      </c>
    </row>
    <row r="94" spans="1:10" s="1" customFormat="1" x14ac:dyDescent="0.25">
      <c r="A94" s="57"/>
      <c r="B94" s="50"/>
      <c r="C94" s="50"/>
      <c r="D94" s="11" t="s">
        <v>1</v>
      </c>
      <c r="E94" s="9">
        <v>835</v>
      </c>
      <c r="F94" s="10" t="s">
        <v>65</v>
      </c>
      <c r="G94" s="23">
        <v>200914.3</v>
      </c>
      <c r="H94" s="23">
        <v>195564.7</v>
      </c>
      <c r="I94" s="23">
        <v>200914.3</v>
      </c>
      <c r="J94" s="23">
        <v>195564.4</v>
      </c>
    </row>
    <row r="95" spans="1:10" s="1" customFormat="1" x14ac:dyDescent="0.25">
      <c r="A95" s="57"/>
      <c r="B95" s="50"/>
      <c r="C95" s="50"/>
      <c r="D95" s="11" t="s">
        <v>1</v>
      </c>
      <c r="E95" s="9">
        <v>835</v>
      </c>
      <c r="F95" s="10" t="s">
        <v>66</v>
      </c>
      <c r="G95" s="23">
        <v>200100</v>
      </c>
      <c r="H95" s="23">
        <v>162900</v>
      </c>
      <c r="I95" s="23">
        <v>162900</v>
      </c>
      <c r="J95" s="23">
        <v>141900</v>
      </c>
    </row>
    <row r="96" spans="1:10" s="1" customFormat="1" x14ac:dyDescent="0.25">
      <c r="A96" s="57"/>
      <c r="B96" s="50"/>
      <c r="C96" s="50"/>
      <c r="D96" s="11" t="s">
        <v>1</v>
      </c>
      <c r="E96" s="9">
        <v>835</v>
      </c>
      <c r="F96" s="10" t="s">
        <v>91</v>
      </c>
      <c r="G96" s="23">
        <v>16196.9</v>
      </c>
      <c r="H96" s="23">
        <v>26376</v>
      </c>
      <c r="I96" s="23">
        <v>26376</v>
      </c>
      <c r="J96" s="23">
        <v>26067.599999999999</v>
      </c>
    </row>
    <row r="97" spans="1:10" s="1" customFormat="1" x14ac:dyDescent="0.25">
      <c r="A97" s="57"/>
      <c r="B97" s="50"/>
      <c r="C97" s="50"/>
      <c r="D97" s="11" t="s">
        <v>1</v>
      </c>
      <c r="E97" s="9">
        <v>835</v>
      </c>
      <c r="F97" s="10" t="s">
        <v>92</v>
      </c>
      <c r="G97" s="23">
        <v>12072</v>
      </c>
      <c r="H97" s="23">
        <v>20894</v>
      </c>
      <c r="I97" s="23">
        <v>20178</v>
      </c>
      <c r="J97" s="23">
        <v>20890.900000000001</v>
      </c>
    </row>
    <row r="98" spans="1:10" s="1" customFormat="1" x14ac:dyDescent="0.25">
      <c r="A98" s="57"/>
      <c r="B98" s="50"/>
      <c r="C98" s="50"/>
      <c r="D98" s="11" t="s">
        <v>1</v>
      </c>
      <c r="E98" s="9" t="s">
        <v>90</v>
      </c>
      <c r="F98" s="10" t="s">
        <v>150</v>
      </c>
      <c r="G98" s="23">
        <v>0</v>
      </c>
      <c r="H98" s="23">
        <v>144100</v>
      </c>
      <c r="I98" s="23">
        <v>144100</v>
      </c>
      <c r="J98" s="23">
        <v>40300</v>
      </c>
    </row>
    <row r="99" spans="1:10" s="1" customFormat="1" x14ac:dyDescent="0.25">
      <c r="A99" s="57"/>
      <c r="B99" s="50"/>
      <c r="C99" s="50"/>
      <c r="D99" s="11" t="s">
        <v>1</v>
      </c>
      <c r="E99" s="9">
        <v>835</v>
      </c>
      <c r="F99" s="10" t="s">
        <v>67</v>
      </c>
      <c r="G99" s="23">
        <v>1256202.7</v>
      </c>
      <c r="H99" s="23">
        <v>612331.6</v>
      </c>
      <c r="I99" s="23">
        <v>625588.80000000005</v>
      </c>
      <c r="J99" s="23">
        <v>612331.6</v>
      </c>
    </row>
    <row r="100" spans="1:10" s="1" customFormat="1" x14ac:dyDescent="0.25">
      <c r="A100" s="57"/>
      <c r="B100" s="50"/>
      <c r="C100" s="50"/>
      <c r="D100" s="11" t="s">
        <v>1</v>
      </c>
      <c r="E100" s="9">
        <v>835</v>
      </c>
      <c r="F100" s="10" t="s">
        <v>93</v>
      </c>
      <c r="G100" s="23">
        <v>1583971.1</v>
      </c>
      <c r="H100" s="23">
        <v>2733959.1</v>
      </c>
      <c r="I100" s="23">
        <v>2711351.1</v>
      </c>
      <c r="J100" s="23">
        <v>2733959.1</v>
      </c>
    </row>
    <row r="101" spans="1:10" s="1" customFormat="1" x14ac:dyDescent="0.25">
      <c r="A101" s="57"/>
      <c r="B101" s="50"/>
      <c r="C101" s="50"/>
      <c r="D101" s="11" t="s">
        <v>1</v>
      </c>
      <c r="E101" s="9">
        <v>835</v>
      </c>
      <c r="F101" s="10" t="s">
        <v>68</v>
      </c>
      <c r="G101" s="23">
        <v>329.5</v>
      </c>
      <c r="H101" s="23">
        <v>329.5</v>
      </c>
      <c r="I101" s="23">
        <v>329.5</v>
      </c>
      <c r="J101" s="23">
        <v>0</v>
      </c>
    </row>
    <row r="102" spans="1:10" s="1" customFormat="1" x14ac:dyDescent="0.25">
      <c r="A102" s="57"/>
      <c r="B102" s="50"/>
      <c r="C102" s="50"/>
      <c r="D102" s="11" t="s">
        <v>1</v>
      </c>
      <c r="E102" s="9" t="s">
        <v>90</v>
      </c>
      <c r="F102" s="10" t="s">
        <v>69</v>
      </c>
      <c r="G102" s="23">
        <v>936693.4</v>
      </c>
      <c r="H102" s="23">
        <v>936693.4</v>
      </c>
      <c r="I102" s="23">
        <v>936693.4</v>
      </c>
      <c r="J102" s="23">
        <v>930224.5</v>
      </c>
    </row>
    <row r="103" spans="1:10" s="1" customFormat="1" x14ac:dyDescent="0.25">
      <c r="A103" s="57"/>
      <c r="B103" s="50"/>
      <c r="C103" s="50"/>
      <c r="D103" s="11" t="s">
        <v>1</v>
      </c>
      <c r="E103" s="9">
        <v>835</v>
      </c>
      <c r="F103" s="10" t="s">
        <v>70</v>
      </c>
      <c r="G103" s="23">
        <v>188003.20000000001</v>
      </c>
      <c r="H103" s="23">
        <v>188003.20000000001</v>
      </c>
      <c r="I103" s="23">
        <v>188003.20000000001</v>
      </c>
      <c r="J103" s="23">
        <v>187925.9</v>
      </c>
    </row>
    <row r="104" spans="1:10" s="1" customFormat="1" x14ac:dyDescent="0.25">
      <c r="A104" s="57"/>
      <c r="B104" s="50"/>
      <c r="C104" s="50"/>
      <c r="D104" s="11" t="s">
        <v>1</v>
      </c>
      <c r="E104" s="9" t="s">
        <v>90</v>
      </c>
      <c r="F104" s="10" t="s">
        <v>71</v>
      </c>
      <c r="G104" s="23">
        <v>50000</v>
      </c>
      <c r="H104" s="23">
        <v>49658.1</v>
      </c>
      <c r="I104" s="23">
        <v>49658.1</v>
      </c>
      <c r="J104" s="23">
        <v>46737.7</v>
      </c>
    </row>
    <row r="105" spans="1:10" s="1" customFormat="1" x14ac:dyDescent="0.25">
      <c r="A105" s="57"/>
      <c r="B105" s="50"/>
      <c r="C105" s="50"/>
      <c r="D105" s="11" t="s">
        <v>1</v>
      </c>
      <c r="E105" s="9">
        <v>835</v>
      </c>
      <c r="F105" s="10" t="s">
        <v>72</v>
      </c>
      <c r="G105" s="23">
        <v>80</v>
      </c>
      <c r="H105" s="23">
        <v>1800</v>
      </c>
      <c r="I105" s="23">
        <v>1800</v>
      </c>
      <c r="J105" s="23">
        <v>1800</v>
      </c>
    </row>
    <row r="106" spans="1:10" s="1" customFormat="1" x14ac:dyDescent="0.25">
      <c r="A106" s="57"/>
      <c r="B106" s="50"/>
      <c r="C106" s="50"/>
      <c r="D106" s="11" t="s">
        <v>1</v>
      </c>
      <c r="E106" s="9">
        <v>835</v>
      </c>
      <c r="F106" s="10" t="s">
        <v>73</v>
      </c>
      <c r="G106" s="23">
        <v>8425.6</v>
      </c>
      <c r="H106" s="23">
        <v>9457.1</v>
      </c>
      <c r="I106" s="23">
        <v>8398.1</v>
      </c>
      <c r="J106" s="23">
        <v>9303</v>
      </c>
    </row>
    <row r="107" spans="1:10" s="1" customFormat="1" x14ac:dyDescent="0.25">
      <c r="A107" s="57"/>
      <c r="B107" s="50"/>
      <c r="C107" s="50"/>
      <c r="D107" s="11" t="s">
        <v>1</v>
      </c>
      <c r="E107" s="9">
        <v>835</v>
      </c>
      <c r="F107" s="10" t="s">
        <v>74</v>
      </c>
      <c r="G107" s="23">
        <v>107959</v>
      </c>
      <c r="H107" s="23">
        <v>107959</v>
      </c>
      <c r="I107" s="23">
        <v>107959</v>
      </c>
      <c r="J107" s="23">
        <v>107959</v>
      </c>
    </row>
    <row r="108" spans="1:10" s="1" customFormat="1" ht="15" customHeight="1" x14ac:dyDescent="0.25">
      <c r="A108" s="16"/>
      <c r="B108" s="51"/>
      <c r="C108" s="51"/>
      <c r="D108" s="11" t="s">
        <v>1</v>
      </c>
      <c r="E108" s="9">
        <v>835</v>
      </c>
      <c r="F108" s="10" t="s">
        <v>75</v>
      </c>
      <c r="G108" s="23">
        <v>2736144.9</v>
      </c>
      <c r="H108" s="23">
        <v>2331226</v>
      </c>
      <c r="I108" s="23">
        <v>2335865</v>
      </c>
      <c r="J108" s="23">
        <v>2331225.2000000002</v>
      </c>
    </row>
    <row r="109" spans="1:10" s="35" customFormat="1" ht="39.6" customHeight="1" x14ac:dyDescent="0.25">
      <c r="A109" s="33" t="s">
        <v>95</v>
      </c>
      <c r="B109" s="49" t="s">
        <v>118</v>
      </c>
      <c r="C109" s="19" t="s">
        <v>121</v>
      </c>
      <c r="D109" s="41" t="s">
        <v>9</v>
      </c>
      <c r="E109" s="38" t="s">
        <v>7</v>
      </c>
      <c r="F109" s="38" t="s">
        <v>7</v>
      </c>
      <c r="G109" s="37">
        <f>G110</f>
        <v>5450</v>
      </c>
      <c r="H109" s="37">
        <f>H110</f>
        <v>5250</v>
      </c>
      <c r="I109" s="37">
        <f t="shared" ref="I109:J109" si="12">I110</f>
        <v>5250</v>
      </c>
      <c r="J109" s="37">
        <f t="shared" si="12"/>
        <v>5250</v>
      </c>
    </row>
    <row r="110" spans="1:10" s="1" customFormat="1" x14ac:dyDescent="0.25">
      <c r="A110" s="33"/>
      <c r="B110" s="50"/>
      <c r="C110" s="12"/>
      <c r="D110" s="11" t="s">
        <v>1</v>
      </c>
      <c r="E110" s="9">
        <v>835</v>
      </c>
      <c r="F110" s="9" t="s">
        <v>7</v>
      </c>
      <c r="G110" s="22">
        <f>G111+G112+G113</f>
        <v>5450</v>
      </c>
      <c r="H110" s="22">
        <f>H111+H112+H113</f>
        <v>5250</v>
      </c>
      <c r="I110" s="22">
        <f t="shared" ref="I110:J110" si="13">I111+I112+I113</f>
        <v>5250</v>
      </c>
      <c r="J110" s="22">
        <f t="shared" si="13"/>
        <v>5250</v>
      </c>
    </row>
    <row r="111" spans="1:10" s="1" customFormat="1" x14ac:dyDescent="0.25">
      <c r="A111" s="33"/>
      <c r="B111" s="50"/>
      <c r="C111" s="12"/>
      <c r="D111" s="11" t="s">
        <v>1</v>
      </c>
      <c r="E111" s="9">
        <v>835</v>
      </c>
      <c r="F111" s="10" t="s">
        <v>76</v>
      </c>
      <c r="G111" s="23">
        <v>2700</v>
      </c>
      <c r="H111" s="23">
        <v>2500</v>
      </c>
      <c r="I111" s="23">
        <v>2500</v>
      </c>
      <c r="J111" s="23">
        <v>2500</v>
      </c>
    </row>
    <row r="112" spans="1:10" s="1" customFormat="1" x14ac:dyDescent="0.25">
      <c r="A112" s="33"/>
      <c r="B112" s="50"/>
      <c r="C112" s="12"/>
      <c r="D112" s="11" t="s">
        <v>1</v>
      </c>
      <c r="E112" s="9">
        <v>835</v>
      </c>
      <c r="F112" s="9" t="s">
        <v>77</v>
      </c>
      <c r="G112" s="22">
        <v>2700</v>
      </c>
      <c r="H112" s="22">
        <v>2700</v>
      </c>
      <c r="I112" s="22">
        <v>2700</v>
      </c>
      <c r="J112" s="22">
        <v>2700</v>
      </c>
    </row>
    <row r="113" spans="1:10" s="1" customFormat="1" ht="15" customHeight="1" x14ac:dyDescent="0.25">
      <c r="A113" s="13"/>
      <c r="B113" s="51"/>
      <c r="C113" s="14"/>
      <c r="D113" s="11" t="s">
        <v>1</v>
      </c>
      <c r="E113" s="9">
        <v>835</v>
      </c>
      <c r="F113" s="10" t="s">
        <v>78</v>
      </c>
      <c r="G113" s="23">
        <v>50</v>
      </c>
      <c r="H113" s="23">
        <v>50</v>
      </c>
      <c r="I113" s="23">
        <v>50</v>
      </c>
      <c r="J113" s="23">
        <v>50</v>
      </c>
    </row>
    <row r="114" spans="1:10" s="35" customFormat="1" ht="41.45" customHeight="1" x14ac:dyDescent="0.25">
      <c r="A114" s="32" t="s">
        <v>96</v>
      </c>
      <c r="B114" s="49" t="s">
        <v>118</v>
      </c>
      <c r="C114" s="49" t="s">
        <v>122</v>
      </c>
      <c r="D114" s="38" t="s">
        <v>9</v>
      </c>
      <c r="E114" s="38" t="s">
        <v>7</v>
      </c>
      <c r="F114" s="39" t="s">
        <v>7</v>
      </c>
      <c r="G114" s="40">
        <f>G115</f>
        <v>371291.5</v>
      </c>
      <c r="H114" s="40">
        <f>H115</f>
        <v>389668.8</v>
      </c>
      <c r="I114" s="40">
        <f t="shared" ref="I114:J114" si="14">I115</f>
        <v>382797.6</v>
      </c>
      <c r="J114" s="40">
        <f t="shared" si="14"/>
        <v>381247.5</v>
      </c>
    </row>
    <row r="115" spans="1:10" s="1" customFormat="1" x14ac:dyDescent="0.25">
      <c r="A115" s="12"/>
      <c r="B115" s="50"/>
      <c r="C115" s="50"/>
      <c r="D115" s="9" t="s">
        <v>1</v>
      </c>
      <c r="E115" s="9">
        <v>835</v>
      </c>
      <c r="F115" s="9" t="s">
        <v>7</v>
      </c>
      <c r="G115" s="23">
        <f t="shared" ref="G115:J115" si="15">G116+G118+G120+G117+G119</f>
        <v>371291.5</v>
      </c>
      <c r="H115" s="23">
        <f t="shared" ref="H115" si="16">H116+H118+H120+H117+H119</f>
        <v>389668.8</v>
      </c>
      <c r="I115" s="23">
        <f t="shared" si="15"/>
        <v>382797.6</v>
      </c>
      <c r="J115" s="23">
        <f t="shared" si="15"/>
        <v>381247.5</v>
      </c>
    </row>
    <row r="116" spans="1:10" s="1" customFormat="1" x14ac:dyDescent="0.25">
      <c r="A116" s="12"/>
      <c r="B116" s="50"/>
      <c r="C116" s="50"/>
      <c r="D116" s="9" t="s">
        <v>1</v>
      </c>
      <c r="E116" s="9">
        <v>835</v>
      </c>
      <c r="F116" s="10" t="s">
        <v>79</v>
      </c>
      <c r="G116" s="23">
        <v>231135.9</v>
      </c>
      <c r="H116" s="23">
        <v>246447.6</v>
      </c>
      <c r="I116" s="23">
        <v>239576.4</v>
      </c>
      <c r="J116" s="23">
        <v>246264</v>
      </c>
    </row>
    <row r="117" spans="1:10" s="1" customFormat="1" x14ac:dyDescent="0.25">
      <c r="A117" s="12"/>
      <c r="B117" s="50"/>
      <c r="C117" s="50"/>
      <c r="D117" s="9" t="s">
        <v>1</v>
      </c>
      <c r="E117" s="9">
        <v>835</v>
      </c>
      <c r="F117" s="10" t="s">
        <v>80</v>
      </c>
      <c r="G117" s="23">
        <v>17000</v>
      </c>
      <c r="H117" s="23">
        <v>16071.9</v>
      </c>
      <c r="I117" s="23">
        <v>16071.9</v>
      </c>
      <c r="J117" s="23">
        <v>15093.7</v>
      </c>
    </row>
    <row r="118" spans="1:10" s="1" customFormat="1" x14ac:dyDescent="0.25">
      <c r="A118" s="12"/>
      <c r="B118" s="50"/>
      <c r="C118" s="50"/>
      <c r="D118" s="9" t="s">
        <v>1</v>
      </c>
      <c r="E118" s="9">
        <v>835</v>
      </c>
      <c r="F118" s="10" t="s">
        <v>81</v>
      </c>
      <c r="G118" s="23">
        <v>87428.7</v>
      </c>
      <c r="H118" s="23">
        <v>87921.600000000006</v>
      </c>
      <c r="I118" s="23">
        <v>87921.600000000006</v>
      </c>
      <c r="J118" s="23">
        <v>83758.3</v>
      </c>
    </row>
    <row r="119" spans="1:10" s="1" customFormat="1" x14ac:dyDescent="0.25">
      <c r="A119" s="12"/>
      <c r="B119" s="50"/>
      <c r="C119" s="50"/>
      <c r="D119" s="9" t="s">
        <v>1</v>
      </c>
      <c r="E119" s="9">
        <v>835</v>
      </c>
      <c r="F119" s="10" t="s">
        <v>82</v>
      </c>
      <c r="G119" s="23">
        <v>33781.9</v>
      </c>
      <c r="H119" s="23">
        <v>37282.699999999997</v>
      </c>
      <c r="I119" s="23">
        <v>37282.699999999997</v>
      </c>
      <c r="J119" s="23">
        <v>34186.5</v>
      </c>
    </row>
    <row r="120" spans="1:10" s="1" customFormat="1" x14ac:dyDescent="0.25">
      <c r="A120" s="14"/>
      <c r="B120" s="51"/>
      <c r="C120" s="51"/>
      <c r="D120" s="9" t="s">
        <v>1</v>
      </c>
      <c r="E120" s="9">
        <v>835</v>
      </c>
      <c r="F120" s="10" t="s">
        <v>83</v>
      </c>
      <c r="G120" s="23">
        <v>1945</v>
      </c>
      <c r="H120" s="23">
        <v>1945</v>
      </c>
      <c r="I120" s="23">
        <v>1945</v>
      </c>
      <c r="J120" s="23">
        <v>1945</v>
      </c>
    </row>
    <row r="121" spans="1:10" s="1" customFormat="1" x14ac:dyDescent="0.25">
      <c r="A121" s="15"/>
      <c r="B121" s="15"/>
      <c r="C121" s="15"/>
    </row>
    <row r="122" spans="1:10" s="1" customFormat="1" x14ac:dyDescent="0.25">
      <c r="A122" s="15"/>
      <c r="B122" s="15"/>
      <c r="C122" s="15"/>
    </row>
    <row r="123" spans="1:10" s="1" customFormat="1" x14ac:dyDescent="0.25">
      <c r="A123" s="15"/>
      <c r="B123" s="15"/>
      <c r="C123" s="15"/>
    </row>
    <row r="124" spans="1:10" s="1" customFormat="1" x14ac:dyDescent="0.25">
      <c r="A124" s="15"/>
      <c r="B124" s="15"/>
      <c r="C124" s="15"/>
    </row>
    <row r="125" spans="1:10" s="5" customFormat="1" x14ac:dyDescent="0.25">
      <c r="A125" s="8"/>
      <c r="B125" s="8"/>
      <c r="C125" s="8"/>
      <c r="G125" s="1"/>
      <c r="H125" s="1"/>
      <c r="I125" s="1"/>
      <c r="J125" s="1"/>
    </row>
    <row r="126" spans="1:10" s="5" customFormat="1" x14ac:dyDescent="0.25">
      <c r="A126" s="8"/>
      <c r="B126" s="8"/>
      <c r="C126" s="8"/>
      <c r="G126" s="1"/>
      <c r="H126" s="1"/>
      <c r="I126" s="1"/>
      <c r="J126" s="1"/>
    </row>
    <row r="127" spans="1:10" s="5" customFormat="1" x14ac:dyDescent="0.25">
      <c r="A127" s="8"/>
      <c r="B127" s="8"/>
      <c r="C127" s="8"/>
      <c r="G127" s="1"/>
      <c r="H127" s="1"/>
      <c r="I127" s="1"/>
      <c r="J127" s="1"/>
    </row>
    <row r="128" spans="1:10" s="5" customFormat="1" x14ac:dyDescent="0.25">
      <c r="A128" s="8"/>
      <c r="B128" s="8"/>
      <c r="C128" s="8"/>
      <c r="G128" s="1"/>
      <c r="H128" s="1"/>
      <c r="I128" s="1"/>
      <c r="J128" s="1"/>
    </row>
    <row r="129" spans="1:10" s="5" customFormat="1" x14ac:dyDescent="0.25">
      <c r="A129" s="8"/>
      <c r="B129" s="8"/>
      <c r="C129" s="8"/>
      <c r="G129" s="1"/>
      <c r="H129" s="1"/>
      <c r="I129" s="1"/>
      <c r="J129" s="1"/>
    </row>
    <row r="130" spans="1:10" s="5" customFormat="1" x14ac:dyDescent="0.25">
      <c r="A130" s="8"/>
      <c r="B130" s="8"/>
      <c r="C130" s="8"/>
      <c r="G130" s="1"/>
      <c r="H130" s="1"/>
      <c r="I130" s="1"/>
      <c r="J130" s="1"/>
    </row>
    <row r="131" spans="1:10" s="5" customFormat="1" x14ac:dyDescent="0.25">
      <c r="A131" s="8"/>
      <c r="B131" s="8"/>
      <c r="C131" s="8"/>
      <c r="G131" s="1"/>
      <c r="H131" s="1"/>
      <c r="I131" s="1"/>
      <c r="J131" s="1"/>
    </row>
    <row r="132" spans="1:10" s="5" customFormat="1" x14ac:dyDescent="0.25">
      <c r="A132" s="8"/>
      <c r="B132" s="8"/>
      <c r="C132" s="8"/>
      <c r="G132" s="1"/>
      <c r="H132" s="1"/>
      <c r="I132" s="1"/>
      <c r="J132" s="1"/>
    </row>
    <row r="133" spans="1:10" s="5" customFormat="1" x14ac:dyDescent="0.25">
      <c r="A133" s="8"/>
      <c r="B133" s="8"/>
      <c r="C133" s="8"/>
      <c r="G133" s="1"/>
      <c r="H133" s="1"/>
      <c r="I133" s="1"/>
      <c r="J133" s="1"/>
    </row>
    <row r="134" spans="1:10" s="5" customFormat="1" x14ac:dyDescent="0.25">
      <c r="A134" s="8"/>
      <c r="B134" s="8"/>
      <c r="C134" s="8"/>
      <c r="G134" s="1"/>
      <c r="H134" s="1"/>
      <c r="I134" s="1"/>
      <c r="J134" s="1"/>
    </row>
  </sheetData>
  <customSheetViews>
    <customSheetView guid="{60CE3EA9-FDD7-4876-9361-177371E3ECE1}" scale="80" showPageBreaks="1" fitToPage="1" printArea="1" hiddenRows="1" view="pageBreakPreview" topLeftCell="A4">
      <selection activeCell="P22" sqref="P22"/>
      <rowBreaks count="2" manualBreakCount="2">
        <brk id="33" max="9" man="1"/>
        <brk id="69" max="9" man="1"/>
      </rowBreaks>
      <pageMargins left="0.70866141732283472" right="0.31496062992125984" top="0.51181102362204722" bottom="0.47244094488188981" header="0.31496062992125984" footer="0.31496062992125984"/>
      <pageSetup paperSize="9" scale="83" fitToHeight="0" orientation="landscape" r:id="rId1"/>
    </customSheetView>
    <customSheetView guid="{6F18EB5F-A382-4FCA-96DB-DFDE6D140CBB}" scale="80" showPageBreaks="1" fitToPage="1" printArea="1" hiddenRows="1" view="pageBreakPreview" topLeftCell="A81">
      <selection activeCell="F122" sqref="F122"/>
      <rowBreaks count="2" manualBreakCount="2">
        <brk id="33" max="9" man="1"/>
        <brk id="69" max="9" man="1"/>
      </rowBreaks>
      <pageMargins left="0.70866141732283472" right="0.31496062992125984" top="0.51181102362204722" bottom="0.47244094488188981" header="0.31496062992125984" footer="0.31496062992125984"/>
      <pageSetup paperSize="9" scale="83" fitToHeight="0" orientation="landscape" r:id="rId2"/>
    </customSheetView>
    <customSheetView guid="{E21E11CD-FD8F-4A52-9F95-C7C2D55F0750}" scale="70" showPageBreaks="1" fitToPage="1" printArea="1" hiddenRows="1" view="pageBreakPreview">
      <pane ySplit="9" topLeftCell="A86" activePane="bottomLeft" state="frozen"/>
      <selection pane="bottomLeft" activeCell="G89" sqref="G89"/>
      <rowBreaks count="2" manualBreakCount="2">
        <brk id="33" max="9" man="1"/>
        <brk id="69" max="9" man="1"/>
      </rowBreaks>
      <pageMargins left="0.70866141732283472" right="0.31496062992125984" top="0.51181102362204722" bottom="0.47244094488188981" header="0.31496062992125984" footer="0.31496062992125984"/>
      <pageSetup paperSize="9" scale="83" fitToHeight="0" orientation="landscape" r:id="rId3"/>
    </customSheetView>
    <customSheetView guid="{12F290EE-B7DB-480B-83F9-BF09B9CA0905}" scale="80" showPageBreaks="1" fitToPage="1" printArea="1" hiddenRows="1" view="pageBreakPreview">
      <selection activeCell="M9" sqref="M9"/>
      <rowBreaks count="2" manualBreakCount="2">
        <brk id="33" max="9" man="1"/>
        <brk id="69" max="9" man="1"/>
      </rowBreaks>
      <pageMargins left="0.70866141732283472" right="0.31496062992125984" top="0.51181102362204722" bottom="0.47244094488188981" header="0.31496062992125984" footer="0.31496062992125984"/>
      <pageSetup paperSize="9" scale="82" fitToHeight="0" orientation="landscape" r:id="rId4"/>
    </customSheetView>
    <customSheetView guid="{D8F49C4D-9FE7-4C90-81F8-92C2CE695FA9}" scale="80" showPageBreaks="1" fitToPage="1" printArea="1" hiddenRows="1" view="pageBreakPreview" topLeftCell="A14">
      <selection activeCell="J57" sqref="J57"/>
      <rowBreaks count="2" manualBreakCount="2">
        <brk id="33" max="9" man="1"/>
        <brk id="69" max="9" man="1"/>
      </rowBreaks>
      <pageMargins left="0.70866141732283472" right="0.31496062992125984" top="0.51181102362204722" bottom="0.47244094488188981" header="0.31496062992125984" footer="0.31496062992125984"/>
      <pageSetup paperSize="9" scale="83" fitToHeight="0" orientation="landscape" r:id="rId5"/>
    </customSheetView>
    <customSheetView guid="{637C07AF-13BE-4420-8C8F-A2BA9E9186EB}" showPageBreaks="1" fitToPage="1" printArea="1" hiddenRows="1" view="pageBreakPreview" topLeftCell="A8">
      <selection activeCell="F23" sqref="F23:J23"/>
      <rowBreaks count="1" manualBreakCount="1">
        <brk id="50" max="9" man="1"/>
      </rowBreaks>
      <pageMargins left="0.70866141732283472" right="0.31496062992125984" top="0.51181102362204722" bottom="0.47244094488188981" header="0.31496062992125984" footer="0.31496062992125984"/>
      <pageSetup paperSize="9" scale="83" fitToHeight="0" orientation="landscape" r:id="rId6"/>
    </customSheetView>
  </customSheetViews>
  <mergeCells count="31">
    <mergeCell ref="B109:B113"/>
    <mergeCell ref="B114:B120"/>
    <mergeCell ref="B19:B23"/>
    <mergeCell ref="B24:B73"/>
    <mergeCell ref="B74:B84"/>
    <mergeCell ref="B85:B108"/>
    <mergeCell ref="C85:C108"/>
    <mergeCell ref="H1:J1"/>
    <mergeCell ref="A4:J4"/>
    <mergeCell ref="A5:J5"/>
    <mergeCell ref="A6:J6"/>
    <mergeCell ref="B8:B9"/>
    <mergeCell ref="E8:J8"/>
    <mergeCell ref="B11:B13"/>
    <mergeCell ref="B14:B18"/>
    <mergeCell ref="C114:C120"/>
    <mergeCell ref="A3:J3"/>
    <mergeCell ref="C74:C84"/>
    <mergeCell ref="A24:A73"/>
    <mergeCell ref="C24:C73"/>
    <mergeCell ref="A74:A84"/>
    <mergeCell ref="A11:A13"/>
    <mergeCell ref="C11:C13"/>
    <mergeCell ref="A14:A18"/>
    <mergeCell ref="C14:C18"/>
    <mergeCell ref="A19:A23"/>
    <mergeCell ref="A85:A107"/>
    <mergeCell ref="C19:C23"/>
    <mergeCell ref="A8:A9"/>
    <mergeCell ref="C8:C9"/>
    <mergeCell ref="D8:D9"/>
  </mergeCells>
  <conditionalFormatting sqref="F45">
    <cfRule type="duplicateValues" dxfId="85" priority="62"/>
    <cfRule type="duplicateValues" dxfId="84" priority="63"/>
  </conditionalFormatting>
  <conditionalFormatting sqref="F81">
    <cfRule type="duplicateValues" dxfId="83" priority="60"/>
    <cfRule type="duplicateValues" dxfId="82" priority="61"/>
  </conditionalFormatting>
  <conditionalFormatting sqref="F79">
    <cfRule type="duplicateValues" dxfId="81" priority="58"/>
    <cfRule type="duplicateValues" dxfId="80" priority="59"/>
  </conditionalFormatting>
  <conditionalFormatting sqref="F120">
    <cfRule type="duplicateValues" dxfId="79" priority="56"/>
    <cfRule type="duplicateValues" dxfId="78" priority="57"/>
  </conditionalFormatting>
  <conditionalFormatting sqref="F46 F28">
    <cfRule type="duplicateValues" dxfId="77" priority="54"/>
    <cfRule type="duplicateValues" dxfId="76" priority="55"/>
  </conditionalFormatting>
  <conditionalFormatting sqref="F62">
    <cfRule type="duplicateValues" dxfId="75" priority="52"/>
    <cfRule type="duplicateValues" dxfId="74" priority="53"/>
  </conditionalFormatting>
  <conditionalFormatting sqref="F63">
    <cfRule type="duplicateValues" dxfId="73" priority="50"/>
    <cfRule type="duplicateValues" dxfId="72" priority="51"/>
  </conditionalFormatting>
  <conditionalFormatting sqref="F35">
    <cfRule type="duplicateValues" dxfId="71" priority="48"/>
    <cfRule type="duplicateValues" dxfId="70" priority="49"/>
  </conditionalFormatting>
  <conditionalFormatting sqref="F72">
    <cfRule type="duplicateValues" dxfId="69" priority="44"/>
    <cfRule type="duplicateValues" dxfId="68" priority="45"/>
  </conditionalFormatting>
  <conditionalFormatting sqref="F77:F78">
    <cfRule type="duplicateValues" dxfId="67" priority="42"/>
    <cfRule type="duplicateValues" dxfId="66" priority="43"/>
  </conditionalFormatting>
  <conditionalFormatting sqref="F106">
    <cfRule type="duplicateValues" dxfId="65" priority="40"/>
    <cfRule type="duplicateValues" dxfId="64" priority="41"/>
  </conditionalFormatting>
  <conditionalFormatting sqref="F111">
    <cfRule type="duplicateValues" dxfId="63" priority="38"/>
    <cfRule type="duplicateValues" dxfId="62" priority="39"/>
  </conditionalFormatting>
  <conditionalFormatting sqref="F113">
    <cfRule type="duplicateValues" dxfId="61" priority="36"/>
    <cfRule type="duplicateValues" dxfId="60" priority="37"/>
  </conditionalFormatting>
  <conditionalFormatting sqref="F83">
    <cfRule type="duplicateValues" dxfId="59" priority="34"/>
    <cfRule type="duplicateValues" dxfId="58" priority="35"/>
  </conditionalFormatting>
  <conditionalFormatting sqref="F73">
    <cfRule type="duplicateValues" dxfId="57" priority="32"/>
    <cfRule type="duplicateValues" dxfId="56" priority="33"/>
  </conditionalFormatting>
  <conditionalFormatting sqref="F43">
    <cfRule type="duplicateValues" dxfId="55" priority="30"/>
    <cfRule type="duplicateValues" dxfId="54" priority="31"/>
  </conditionalFormatting>
  <conditionalFormatting sqref="F84">
    <cfRule type="duplicateValues" dxfId="53" priority="26"/>
    <cfRule type="duplicateValues" dxfId="52" priority="27"/>
  </conditionalFormatting>
  <conditionalFormatting sqref="F118">
    <cfRule type="duplicateValues" dxfId="51" priority="24"/>
    <cfRule type="duplicateValues" dxfId="50" priority="25"/>
  </conditionalFormatting>
  <conditionalFormatting sqref="F95:F98">
    <cfRule type="duplicateValues" dxfId="49" priority="22"/>
    <cfRule type="duplicateValues" dxfId="48" priority="23"/>
  </conditionalFormatting>
  <conditionalFormatting sqref="F95:F98">
    <cfRule type="duplicateValues" dxfId="47" priority="21"/>
  </conditionalFormatting>
  <conditionalFormatting sqref="F41">
    <cfRule type="duplicateValues" dxfId="46" priority="19"/>
    <cfRule type="duplicateValues" dxfId="45" priority="20"/>
  </conditionalFormatting>
  <conditionalFormatting sqref="F101">
    <cfRule type="duplicateValues" dxfId="44" priority="17"/>
    <cfRule type="duplicateValues" dxfId="43" priority="18"/>
  </conditionalFormatting>
  <conditionalFormatting sqref="F20:F21">
    <cfRule type="duplicateValues" dxfId="42" priority="15"/>
    <cfRule type="duplicateValues" dxfId="41" priority="16"/>
  </conditionalFormatting>
  <conditionalFormatting sqref="F42">
    <cfRule type="duplicateValues" dxfId="40" priority="11"/>
    <cfRule type="duplicateValues" dxfId="39" priority="12"/>
  </conditionalFormatting>
  <conditionalFormatting sqref="F108">
    <cfRule type="duplicateValues" dxfId="38" priority="9"/>
    <cfRule type="duplicateValues" dxfId="37" priority="10"/>
  </conditionalFormatting>
  <conditionalFormatting sqref="F22:F23">
    <cfRule type="duplicateValues" dxfId="36" priority="64"/>
    <cfRule type="duplicateValues" dxfId="35" priority="65"/>
  </conditionalFormatting>
  <conditionalFormatting sqref="F30">
    <cfRule type="duplicateValues" dxfId="34" priority="66"/>
    <cfRule type="duplicateValues" dxfId="33" priority="67"/>
  </conditionalFormatting>
  <conditionalFormatting sqref="F80">
    <cfRule type="duplicateValues" dxfId="32" priority="68"/>
    <cfRule type="duplicateValues" dxfId="31" priority="69"/>
  </conditionalFormatting>
  <conditionalFormatting sqref="F76:F78">
    <cfRule type="duplicateValues" dxfId="30" priority="70"/>
    <cfRule type="duplicateValues" dxfId="29" priority="71"/>
  </conditionalFormatting>
  <conditionalFormatting sqref="F76:F78">
    <cfRule type="duplicateValues" dxfId="28" priority="72"/>
  </conditionalFormatting>
  <conditionalFormatting sqref="F114 F116">
    <cfRule type="duplicateValues" dxfId="27" priority="73"/>
    <cfRule type="duplicateValues" dxfId="26" priority="74"/>
  </conditionalFormatting>
  <conditionalFormatting sqref="F38 F33">
    <cfRule type="duplicateValues" dxfId="25" priority="75"/>
    <cfRule type="duplicateValues" dxfId="24" priority="76"/>
  </conditionalFormatting>
  <conditionalFormatting sqref="F49 F31:F32 F44">
    <cfRule type="duplicateValues" dxfId="23" priority="77"/>
    <cfRule type="duplicateValues" dxfId="22" priority="78"/>
  </conditionalFormatting>
  <conditionalFormatting sqref="F84 F82 F76">
    <cfRule type="duplicateValues" dxfId="21" priority="79"/>
    <cfRule type="duplicateValues" dxfId="20" priority="80"/>
  </conditionalFormatting>
  <conditionalFormatting sqref="F103:F104 F94">
    <cfRule type="duplicateValues" dxfId="19" priority="81"/>
    <cfRule type="duplicateValues" dxfId="18" priority="82"/>
  </conditionalFormatting>
  <conditionalFormatting sqref="F93">
    <cfRule type="duplicateValues" dxfId="17" priority="83"/>
  </conditionalFormatting>
  <conditionalFormatting sqref="F107 F102 F93">
    <cfRule type="duplicateValues" dxfId="16" priority="84"/>
    <cfRule type="duplicateValues" dxfId="15" priority="85"/>
  </conditionalFormatting>
  <conditionalFormatting sqref="F99:F100 F91:F92">
    <cfRule type="duplicateValues" dxfId="14" priority="86"/>
    <cfRule type="duplicateValues" dxfId="13" priority="87"/>
  </conditionalFormatting>
  <conditionalFormatting sqref="F105">
    <cfRule type="duplicateValues" dxfId="12" priority="88"/>
    <cfRule type="duplicateValues" dxfId="11" priority="89"/>
  </conditionalFormatting>
  <conditionalFormatting sqref="F119 F117">
    <cfRule type="duplicateValues" dxfId="10" priority="90"/>
    <cfRule type="duplicateValues" dxfId="9" priority="91"/>
  </conditionalFormatting>
  <conditionalFormatting sqref="F119 F117">
    <cfRule type="duplicateValues" dxfId="8" priority="92"/>
  </conditionalFormatting>
  <conditionalFormatting sqref="F67:F71">
    <cfRule type="duplicateValues" dxfId="7" priority="7"/>
    <cfRule type="duplicateValues" dxfId="6" priority="8"/>
  </conditionalFormatting>
  <conditionalFormatting sqref="F66">
    <cfRule type="duplicateValues" dxfId="5" priority="5"/>
    <cfRule type="duplicateValues" dxfId="4" priority="6"/>
  </conditionalFormatting>
  <conditionalFormatting sqref="F68:F71">
    <cfRule type="duplicateValues" dxfId="3" priority="3"/>
    <cfRule type="duplicateValues" dxfId="2" priority="4"/>
  </conditionalFormatting>
  <conditionalFormatting sqref="F70:F71">
    <cfRule type="duplicateValues" dxfId="1" priority="1"/>
    <cfRule type="duplicateValues" dxfId="0" priority="2"/>
  </conditionalFormatting>
  <pageMargins left="0.70866141732283472" right="0.31496062992125984" top="0.51181102362204722" bottom="0.47244094488188981" header="0.31496062992125984" footer="0.31496062992125984"/>
  <pageSetup paperSize="9" scale="83" fitToHeight="0" orientation="landscape" r:id="rId7"/>
  <rowBreaks count="2" manualBreakCount="2">
    <brk id="33" max="9" man="1"/>
    <brk id="6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tabSelected="1" view="pageBreakPreview" zoomScaleNormal="100" zoomScaleSheetLayoutView="100" workbookViewId="0">
      <selection activeCell="D1" sqref="D1:F1"/>
    </sheetView>
  </sheetViews>
  <sheetFormatPr defaultRowHeight="15" x14ac:dyDescent="0.25"/>
  <cols>
    <col min="1" max="1" width="4.85546875" customWidth="1"/>
    <col min="2" max="2" width="15.28515625" customWidth="1"/>
    <col min="3" max="3" width="21.42578125" customWidth="1"/>
    <col min="4" max="4" width="21.85546875" style="24" customWidth="1"/>
    <col min="5" max="5" width="14.7109375" customWidth="1"/>
    <col min="6" max="6" width="18.5703125" style="46" customWidth="1"/>
    <col min="7" max="7" width="1.42578125" customWidth="1"/>
    <col min="8" max="10" width="8.85546875" hidden="1" customWidth="1"/>
  </cols>
  <sheetData>
    <row r="1" spans="1:6" s="3" customFormat="1" ht="45.6" customHeight="1" x14ac:dyDescent="0.25">
      <c r="A1" s="2"/>
      <c r="B1" s="2"/>
      <c r="C1" s="2"/>
      <c r="D1" s="59" t="s">
        <v>137</v>
      </c>
      <c r="E1" s="59"/>
      <c r="F1" s="59"/>
    </row>
    <row r="2" spans="1:6" s="3" customFormat="1" ht="12.6" customHeight="1" x14ac:dyDescent="0.25">
      <c r="A2" s="2"/>
      <c r="B2" s="2"/>
      <c r="C2" s="2"/>
      <c r="F2" s="47"/>
    </row>
    <row r="3" spans="1:6" ht="94.15" customHeight="1" x14ac:dyDescent="0.25">
      <c r="A3" s="71" t="s">
        <v>136</v>
      </c>
      <c r="B3" s="71"/>
      <c r="C3" s="71"/>
      <c r="D3" s="71"/>
      <c r="E3" s="71"/>
      <c r="F3" s="71"/>
    </row>
    <row r="4" spans="1:6" ht="33" customHeight="1" x14ac:dyDescent="0.25">
      <c r="F4" s="48" t="s">
        <v>111</v>
      </c>
    </row>
    <row r="5" spans="1:6" s="1" customFormat="1" ht="27" customHeight="1" x14ac:dyDescent="0.25">
      <c r="A5" s="53" t="s">
        <v>2</v>
      </c>
      <c r="B5" s="55" t="s">
        <v>84</v>
      </c>
      <c r="C5" s="53" t="s">
        <v>138</v>
      </c>
      <c r="D5" s="53" t="s">
        <v>135</v>
      </c>
      <c r="E5" s="55" t="s">
        <v>139</v>
      </c>
      <c r="F5" s="72" t="s">
        <v>140</v>
      </c>
    </row>
    <row r="6" spans="1:6" s="1" customFormat="1" ht="55.15" customHeight="1" x14ac:dyDescent="0.25">
      <c r="A6" s="53"/>
      <c r="B6" s="61"/>
      <c r="C6" s="53"/>
      <c r="D6" s="53"/>
      <c r="E6" s="61"/>
      <c r="F6" s="73"/>
    </row>
    <row r="7" spans="1:6" s="44" customFormat="1" ht="10.5" x14ac:dyDescent="0.15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</row>
    <row r="8" spans="1:6" s="29" customFormat="1" ht="27" customHeight="1" x14ac:dyDescent="0.25">
      <c r="A8" s="66">
        <v>1</v>
      </c>
      <c r="B8" s="68" t="s">
        <v>141</v>
      </c>
      <c r="C8" s="67" t="s">
        <v>114</v>
      </c>
      <c r="D8" s="25" t="s">
        <v>6</v>
      </c>
      <c r="E8" s="26">
        <f>E9+E10+E11+E12</f>
        <v>20307240.699999999</v>
      </c>
      <c r="F8" s="26">
        <f t="shared" ref="F8" si="0">F9+F10+F11+F12</f>
        <v>19965209.199999999</v>
      </c>
    </row>
    <row r="9" spans="1:6" s="29" customFormat="1" ht="16.899999999999999" customHeight="1" x14ac:dyDescent="0.25">
      <c r="A9" s="66"/>
      <c r="B9" s="69"/>
      <c r="C9" s="67"/>
      <c r="D9" s="36" t="s">
        <v>131</v>
      </c>
      <c r="E9" s="27">
        <f>E14+E19+E24+E29+E34+E39+E44</f>
        <v>5493467.2999999998</v>
      </c>
      <c r="F9" s="27">
        <f>F14+F19+F24+F29+F34+F39+F44</f>
        <v>5466576.7999999998</v>
      </c>
    </row>
    <row r="10" spans="1:6" s="29" customFormat="1" ht="16.899999999999999" customHeight="1" x14ac:dyDescent="0.25">
      <c r="A10" s="66"/>
      <c r="B10" s="69"/>
      <c r="C10" s="67"/>
      <c r="D10" s="36" t="s">
        <v>132</v>
      </c>
      <c r="E10" s="27">
        <f>E15+E20+E25+E30+E35+E40+E45</f>
        <v>14811381.300000001</v>
      </c>
      <c r="F10" s="27">
        <f>F15+F20+F25+F30+F35+F40+F45</f>
        <v>14496838.300000001</v>
      </c>
    </row>
    <row r="11" spans="1:6" s="29" customFormat="1" ht="27" customHeight="1" x14ac:dyDescent="0.25">
      <c r="A11" s="66"/>
      <c r="B11" s="69"/>
      <c r="C11" s="67"/>
      <c r="D11" s="36" t="s">
        <v>142</v>
      </c>
      <c r="E11" s="27">
        <f>E16+E21+E26+E31+E36+E41+E46</f>
        <v>2392.1</v>
      </c>
      <c r="F11" s="27">
        <f t="shared" ref="F11:F12" si="1">F16+F21+F26+F31+F36+F41+F46</f>
        <v>1794.1</v>
      </c>
    </row>
    <row r="12" spans="1:6" s="29" customFormat="1" ht="16.899999999999999" customHeight="1" x14ac:dyDescent="0.25">
      <c r="A12" s="66"/>
      <c r="B12" s="70"/>
      <c r="C12" s="67"/>
      <c r="D12" s="36" t="s">
        <v>134</v>
      </c>
      <c r="E12" s="27">
        <f>E17+E22+E27+E32+E37+E42+E47</f>
        <v>0</v>
      </c>
      <c r="F12" s="27">
        <f t="shared" si="1"/>
        <v>0</v>
      </c>
    </row>
    <row r="13" spans="1:6" s="28" customFormat="1" ht="27" customHeight="1" x14ac:dyDescent="0.25">
      <c r="A13" s="66">
        <v>2</v>
      </c>
      <c r="B13" s="68" t="s">
        <v>143</v>
      </c>
      <c r="C13" s="67" t="s">
        <v>117</v>
      </c>
      <c r="D13" s="25" t="s">
        <v>6</v>
      </c>
      <c r="E13" s="26">
        <f>E14+E15+E16+E17</f>
        <v>2009791.3</v>
      </c>
      <c r="F13" s="26">
        <f t="shared" ref="F13" si="2">F14+F15+F16+F17</f>
        <v>2009577.8</v>
      </c>
    </row>
    <row r="14" spans="1:6" s="28" customFormat="1" ht="16.899999999999999" customHeight="1" x14ac:dyDescent="0.25">
      <c r="A14" s="66"/>
      <c r="B14" s="69"/>
      <c r="C14" s="67"/>
      <c r="D14" s="36" t="s">
        <v>131</v>
      </c>
      <c r="E14" s="27">
        <v>1097541.6000000001</v>
      </c>
      <c r="F14" s="27">
        <f>1097520.6</f>
        <v>1097520.6000000001</v>
      </c>
    </row>
    <row r="15" spans="1:6" s="28" customFormat="1" ht="16.899999999999999" customHeight="1" x14ac:dyDescent="0.25">
      <c r="A15" s="66"/>
      <c r="B15" s="69"/>
      <c r="C15" s="67"/>
      <c r="D15" s="36" t="s">
        <v>132</v>
      </c>
      <c r="E15" s="27">
        <v>912249.7</v>
      </c>
      <c r="F15" s="27">
        <f>912057.2</f>
        <v>912057.2</v>
      </c>
    </row>
    <row r="16" spans="1:6" s="29" customFormat="1" ht="27" customHeight="1" x14ac:dyDescent="0.25">
      <c r="A16" s="66"/>
      <c r="B16" s="69"/>
      <c r="C16" s="67"/>
      <c r="D16" s="36" t="s">
        <v>133</v>
      </c>
      <c r="E16" s="27">
        <v>0</v>
      </c>
      <c r="F16" s="27">
        <v>0</v>
      </c>
    </row>
    <row r="17" spans="1:6" s="29" customFormat="1" ht="16.899999999999999" customHeight="1" x14ac:dyDescent="0.25">
      <c r="A17" s="66"/>
      <c r="B17" s="70"/>
      <c r="C17" s="67"/>
      <c r="D17" s="36" t="s">
        <v>134</v>
      </c>
      <c r="E17" s="27">
        <v>0</v>
      </c>
      <c r="F17" s="27">
        <v>0</v>
      </c>
    </row>
    <row r="18" spans="1:6" s="29" customFormat="1" ht="27" customHeight="1" x14ac:dyDescent="0.25">
      <c r="A18" s="66">
        <v>3</v>
      </c>
      <c r="B18" s="68" t="s">
        <v>116</v>
      </c>
      <c r="C18" s="65" t="s">
        <v>144</v>
      </c>
      <c r="D18" s="25" t="s">
        <v>6</v>
      </c>
      <c r="E18" s="26">
        <f>E19+E20+E21+E22</f>
        <v>53016.4</v>
      </c>
      <c r="F18" s="26">
        <f t="shared" ref="F18" si="3">F19+F20+F21+F22</f>
        <v>52993.8</v>
      </c>
    </row>
    <row r="19" spans="1:6" s="29" customFormat="1" ht="16.899999999999999" customHeight="1" x14ac:dyDescent="0.25">
      <c r="A19" s="66"/>
      <c r="B19" s="69"/>
      <c r="C19" s="65"/>
      <c r="D19" s="36" t="s">
        <v>131</v>
      </c>
      <c r="E19" s="27">
        <v>33430.300000000003</v>
      </c>
      <c r="F19" s="27">
        <v>33430.300000000003</v>
      </c>
    </row>
    <row r="20" spans="1:6" s="29" customFormat="1" ht="16.899999999999999" customHeight="1" x14ac:dyDescent="0.25">
      <c r="A20" s="66"/>
      <c r="B20" s="69"/>
      <c r="C20" s="65"/>
      <c r="D20" s="36" t="s">
        <v>132</v>
      </c>
      <c r="E20" s="27">
        <v>19586.099999999999</v>
      </c>
      <c r="F20" s="27">
        <v>19563.5</v>
      </c>
    </row>
    <row r="21" spans="1:6" s="29" customFormat="1" ht="27" customHeight="1" x14ac:dyDescent="0.25">
      <c r="A21" s="66"/>
      <c r="B21" s="69"/>
      <c r="C21" s="65"/>
      <c r="D21" s="36" t="s">
        <v>133</v>
      </c>
      <c r="E21" s="27">
        <v>0</v>
      </c>
      <c r="F21" s="27">
        <v>0</v>
      </c>
    </row>
    <row r="22" spans="1:6" s="29" customFormat="1" ht="16.899999999999999" customHeight="1" x14ac:dyDescent="0.25">
      <c r="A22" s="66"/>
      <c r="B22" s="70"/>
      <c r="C22" s="65"/>
      <c r="D22" s="36" t="s">
        <v>134</v>
      </c>
      <c r="E22" s="27">
        <v>0</v>
      </c>
      <c r="F22" s="27">
        <v>0</v>
      </c>
    </row>
    <row r="23" spans="1:6" s="29" customFormat="1" ht="25.5" customHeight="1" x14ac:dyDescent="0.25">
      <c r="A23" s="66">
        <v>4</v>
      </c>
      <c r="B23" s="68" t="s">
        <v>145</v>
      </c>
      <c r="C23" s="65" t="s">
        <v>119</v>
      </c>
      <c r="D23" s="25" t="s">
        <v>6</v>
      </c>
      <c r="E23" s="26">
        <f>E24+E25+E26+E27</f>
        <v>6812650.7999999998</v>
      </c>
      <c r="F23" s="26">
        <f t="shared" ref="F23" si="4">F24+F25+F26+F27</f>
        <v>6617576.2000000002</v>
      </c>
    </row>
    <row r="24" spans="1:6" s="1" customFormat="1" ht="16.899999999999999" customHeight="1" x14ac:dyDescent="0.25">
      <c r="A24" s="66"/>
      <c r="B24" s="69"/>
      <c r="C24" s="65"/>
      <c r="D24" s="36" t="s">
        <v>131</v>
      </c>
      <c r="E24" s="27">
        <v>2362034.2999999998</v>
      </c>
      <c r="F24" s="27">
        <v>2335495</v>
      </c>
    </row>
    <row r="25" spans="1:6" s="29" customFormat="1" ht="16.899999999999999" customHeight="1" x14ac:dyDescent="0.25">
      <c r="A25" s="66"/>
      <c r="B25" s="69"/>
      <c r="C25" s="65"/>
      <c r="D25" s="36" t="s">
        <v>132</v>
      </c>
      <c r="E25" s="27">
        <f>4217957.9+158812+71454.5</f>
        <v>4448224.4000000004</v>
      </c>
      <c r="F25" s="27">
        <v>4280287.0999999996</v>
      </c>
    </row>
    <row r="26" spans="1:6" s="29" customFormat="1" ht="27" customHeight="1" x14ac:dyDescent="0.25">
      <c r="A26" s="66"/>
      <c r="B26" s="69"/>
      <c r="C26" s="65"/>
      <c r="D26" s="36" t="s">
        <v>133</v>
      </c>
      <c r="E26" s="27">
        <v>2392.1</v>
      </c>
      <c r="F26" s="27">
        <v>1794.1</v>
      </c>
    </row>
    <row r="27" spans="1:6" s="29" customFormat="1" ht="16.899999999999999" customHeight="1" x14ac:dyDescent="0.25">
      <c r="A27" s="66"/>
      <c r="B27" s="70"/>
      <c r="C27" s="65"/>
      <c r="D27" s="36" t="s">
        <v>134</v>
      </c>
      <c r="E27" s="27">
        <v>0</v>
      </c>
      <c r="F27" s="27">
        <v>0</v>
      </c>
    </row>
    <row r="28" spans="1:6" s="29" customFormat="1" ht="27" customHeight="1" x14ac:dyDescent="0.25">
      <c r="A28" s="66">
        <v>5</v>
      </c>
      <c r="B28" s="68" t="s">
        <v>145</v>
      </c>
      <c r="C28" s="67" t="s">
        <v>50</v>
      </c>
      <c r="D28" s="25" t="s">
        <v>6</v>
      </c>
      <c r="E28" s="26">
        <f>E29+E30+E31+E32</f>
        <v>2898597</v>
      </c>
      <c r="F28" s="26">
        <f t="shared" ref="F28" si="5">F29+F30+F31+F32</f>
        <v>2898342.2</v>
      </c>
    </row>
    <row r="29" spans="1:6" s="29" customFormat="1" ht="16.899999999999999" customHeight="1" x14ac:dyDescent="0.25">
      <c r="A29" s="66"/>
      <c r="B29" s="69"/>
      <c r="C29" s="67"/>
      <c r="D29" s="36" t="s">
        <v>131</v>
      </c>
      <c r="E29" s="27">
        <v>0</v>
      </c>
      <c r="F29" s="27">
        <v>0</v>
      </c>
    </row>
    <row r="30" spans="1:6" s="29" customFormat="1" ht="16.899999999999999" customHeight="1" x14ac:dyDescent="0.25">
      <c r="A30" s="66"/>
      <c r="B30" s="69"/>
      <c r="C30" s="67"/>
      <c r="D30" s="36" t="s">
        <v>132</v>
      </c>
      <c r="E30" s="27">
        <v>2898597</v>
      </c>
      <c r="F30" s="27">
        <v>2898342.2</v>
      </c>
    </row>
    <row r="31" spans="1:6" s="29" customFormat="1" ht="27" customHeight="1" x14ac:dyDescent="0.25">
      <c r="A31" s="66"/>
      <c r="B31" s="69"/>
      <c r="C31" s="67"/>
      <c r="D31" s="36" t="s">
        <v>133</v>
      </c>
      <c r="E31" s="27">
        <v>0</v>
      </c>
      <c r="F31" s="27">
        <v>0</v>
      </c>
    </row>
    <row r="32" spans="1:6" s="29" customFormat="1" ht="16.899999999999999" customHeight="1" x14ac:dyDescent="0.25">
      <c r="A32" s="66"/>
      <c r="B32" s="70"/>
      <c r="C32" s="67"/>
      <c r="D32" s="36" t="s">
        <v>134</v>
      </c>
      <c r="E32" s="27">
        <v>0</v>
      </c>
      <c r="F32" s="27">
        <v>0</v>
      </c>
    </row>
    <row r="33" spans="1:6" s="29" customFormat="1" ht="27" customHeight="1" x14ac:dyDescent="0.25">
      <c r="A33" s="66">
        <v>6</v>
      </c>
      <c r="B33" s="68" t="s">
        <v>118</v>
      </c>
      <c r="C33" s="67" t="s">
        <v>146</v>
      </c>
      <c r="D33" s="25" t="s">
        <v>6</v>
      </c>
      <c r="E33" s="26">
        <f>E34+E35+E36+E37</f>
        <v>8138266.4000000004</v>
      </c>
      <c r="F33" s="26">
        <f t="shared" ref="F33" si="6">F34+F35+F36+F37</f>
        <v>8000221.7000000002</v>
      </c>
    </row>
    <row r="34" spans="1:6" s="1" customFormat="1" ht="16.899999999999999" customHeight="1" x14ac:dyDescent="0.25">
      <c r="A34" s="66"/>
      <c r="B34" s="69"/>
      <c r="C34" s="67"/>
      <c r="D34" s="36" t="s">
        <v>131</v>
      </c>
      <c r="E34" s="27">
        <v>2000461.1</v>
      </c>
      <c r="F34" s="27">
        <v>2000130.9</v>
      </c>
    </row>
    <row r="35" spans="1:6" s="1" customFormat="1" ht="16.899999999999999" customHeight="1" x14ac:dyDescent="0.25">
      <c r="A35" s="66"/>
      <c r="B35" s="69"/>
      <c r="C35" s="67"/>
      <c r="D35" s="36" t="s">
        <v>132</v>
      </c>
      <c r="E35" s="27">
        <f>6132805.3+5000</f>
        <v>6137805.2999999998</v>
      </c>
      <c r="F35" s="27">
        <v>6000090.7999999998</v>
      </c>
    </row>
    <row r="36" spans="1:6" s="29" customFormat="1" ht="27" customHeight="1" x14ac:dyDescent="0.25">
      <c r="A36" s="66"/>
      <c r="B36" s="69"/>
      <c r="C36" s="67"/>
      <c r="D36" s="36" t="s">
        <v>133</v>
      </c>
      <c r="E36" s="27">
        <v>0</v>
      </c>
      <c r="F36" s="27">
        <v>0</v>
      </c>
    </row>
    <row r="37" spans="1:6" s="29" customFormat="1" ht="16.899999999999999" customHeight="1" x14ac:dyDescent="0.25">
      <c r="A37" s="66"/>
      <c r="B37" s="70"/>
      <c r="C37" s="67"/>
      <c r="D37" s="36" t="s">
        <v>134</v>
      </c>
      <c r="E37" s="27">
        <v>0</v>
      </c>
      <c r="F37" s="27">
        <v>0</v>
      </c>
    </row>
    <row r="38" spans="1:6" s="29" customFormat="1" ht="27" customHeight="1" x14ac:dyDescent="0.25">
      <c r="A38" s="66">
        <v>7</v>
      </c>
      <c r="B38" s="68" t="s">
        <v>118</v>
      </c>
      <c r="C38" s="67" t="s">
        <v>147</v>
      </c>
      <c r="D38" s="25" t="s">
        <v>6</v>
      </c>
      <c r="E38" s="26">
        <f>E39+E40+E41+E42</f>
        <v>5250</v>
      </c>
      <c r="F38" s="26">
        <f t="shared" ref="F38" si="7">F39+F40+F41+F42</f>
        <v>5250</v>
      </c>
    </row>
    <row r="39" spans="1:6" s="29" customFormat="1" ht="16.899999999999999" customHeight="1" x14ac:dyDescent="0.25">
      <c r="A39" s="66"/>
      <c r="B39" s="69"/>
      <c r="C39" s="67"/>
      <c r="D39" s="36" t="s">
        <v>131</v>
      </c>
      <c r="E39" s="27">
        <v>0</v>
      </c>
      <c r="F39" s="27">
        <v>0</v>
      </c>
    </row>
    <row r="40" spans="1:6" s="29" customFormat="1" ht="16.899999999999999" customHeight="1" x14ac:dyDescent="0.25">
      <c r="A40" s="66"/>
      <c r="B40" s="69"/>
      <c r="C40" s="67"/>
      <c r="D40" s="36" t="s">
        <v>132</v>
      </c>
      <c r="E40" s="27">
        <v>5250</v>
      </c>
      <c r="F40" s="27">
        <v>5250</v>
      </c>
    </row>
    <row r="41" spans="1:6" s="29" customFormat="1" ht="27" customHeight="1" x14ac:dyDescent="0.25">
      <c r="A41" s="66"/>
      <c r="B41" s="69"/>
      <c r="C41" s="67"/>
      <c r="D41" s="36" t="s">
        <v>133</v>
      </c>
      <c r="E41" s="27">
        <v>0</v>
      </c>
      <c r="F41" s="27">
        <v>0</v>
      </c>
    </row>
    <row r="42" spans="1:6" s="29" customFormat="1" ht="16.899999999999999" customHeight="1" x14ac:dyDescent="0.25">
      <c r="A42" s="66"/>
      <c r="B42" s="70"/>
      <c r="C42" s="67"/>
      <c r="D42" s="36" t="s">
        <v>134</v>
      </c>
      <c r="E42" s="27">
        <v>0</v>
      </c>
      <c r="F42" s="27">
        <v>0</v>
      </c>
    </row>
    <row r="43" spans="1:6" s="29" customFormat="1" ht="27" customHeight="1" x14ac:dyDescent="0.25">
      <c r="A43" s="66">
        <v>8</v>
      </c>
      <c r="B43" s="68" t="s">
        <v>118</v>
      </c>
      <c r="C43" s="67" t="s">
        <v>148</v>
      </c>
      <c r="D43" s="25" t="s">
        <v>6</v>
      </c>
      <c r="E43" s="26">
        <f>E44+E45+E46+E47</f>
        <v>389668.8</v>
      </c>
      <c r="F43" s="26">
        <f t="shared" ref="F43" si="8">F44+F45+F46+F47</f>
        <v>381247.5</v>
      </c>
    </row>
    <row r="44" spans="1:6" s="29" customFormat="1" ht="16.899999999999999" customHeight="1" x14ac:dyDescent="0.25">
      <c r="A44" s="66"/>
      <c r="B44" s="69"/>
      <c r="C44" s="67"/>
      <c r="D44" s="36" t="s">
        <v>131</v>
      </c>
      <c r="E44" s="27">
        <v>0</v>
      </c>
      <c r="F44" s="27">
        <v>0</v>
      </c>
    </row>
    <row r="45" spans="1:6" s="29" customFormat="1" ht="16.899999999999999" customHeight="1" x14ac:dyDescent="0.25">
      <c r="A45" s="66"/>
      <c r="B45" s="69"/>
      <c r="C45" s="67"/>
      <c r="D45" s="36" t="s">
        <v>132</v>
      </c>
      <c r="E45" s="27">
        <v>389668.8</v>
      </c>
      <c r="F45" s="27">
        <v>381247.5</v>
      </c>
    </row>
    <row r="46" spans="1:6" s="29" customFormat="1" ht="27" customHeight="1" x14ac:dyDescent="0.25">
      <c r="A46" s="66"/>
      <c r="B46" s="69"/>
      <c r="C46" s="67"/>
      <c r="D46" s="36" t="s">
        <v>133</v>
      </c>
      <c r="E46" s="27">
        <v>0</v>
      </c>
      <c r="F46" s="27">
        <v>0</v>
      </c>
    </row>
    <row r="47" spans="1:6" s="29" customFormat="1" ht="16.899999999999999" customHeight="1" x14ac:dyDescent="0.25">
      <c r="A47" s="66"/>
      <c r="B47" s="70"/>
      <c r="C47" s="67"/>
      <c r="D47" s="36" t="s">
        <v>134</v>
      </c>
      <c r="E47" s="27">
        <v>0</v>
      </c>
      <c r="F47" s="27">
        <v>0</v>
      </c>
    </row>
    <row r="48" spans="1:6" s="29" customFormat="1" x14ac:dyDescent="0.25">
      <c r="D48" s="45"/>
      <c r="F48" s="46"/>
    </row>
    <row r="49" spans="4:6" s="28" customFormat="1" x14ac:dyDescent="0.25">
      <c r="D49" s="30"/>
      <c r="F49" s="46"/>
    </row>
    <row r="50" spans="4:6" s="28" customFormat="1" x14ac:dyDescent="0.25">
      <c r="D50" s="30"/>
      <c r="F50" s="46"/>
    </row>
    <row r="51" spans="4:6" s="28" customFormat="1" x14ac:dyDescent="0.25">
      <c r="D51" s="30"/>
      <c r="F51" s="46"/>
    </row>
    <row r="52" spans="4:6" s="28" customFormat="1" x14ac:dyDescent="0.25">
      <c r="D52" s="30"/>
      <c r="F52" s="46"/>
    </row>
    <row r="53" spans="4:6" s="28" customFormat="1" x14ac:dyDescent="0.25">
      <c r="D53" s="30"/>
      <c r="F53" s="46"/>
    </row>
    <row r="54" spans="4:6" s="28" customFormat="1" x14ac:dyDescent="0.25">
      <c r="D54" s="30"/>
      <c r="F54" s="46"/>
    </row>
    <row r="55" spans="4:6" s="28" customFormat="1" x14ac:dyDescent="0.25">
      <c r="D55" s="30"/>
      <c r="F55" s="46"/>
    </row>
    <row r="56" spans="4:6" s="28" customFormat="1" x14ac:dyDescent="0.25">
      <c r="D56" s="30"/>
      <c r="F56" s="46"/>
    </row>
    <row r="57" spans="4:6" s="28" customFormat="1" x14ac:dyDescent="0.25">
      <c r="D57" s="30"/>
      <c r="F57" s="46"/>
    </row>
    <row r="58" spans="4:6" s="28" customFormat="1" x14ac:dyDescent="0.25">
      <c r="D58" s="30"/>
      <c r="F58" s="46"/>
    </row>
    <row r="59" spans="4:6" s="28" customFormat="1" x14ac:dyDescent="0.25">
      <c r="D59" s="30"/>
      <c r="F59" s="46"/>
    </row>
    <row r="60" spans="4:6" s="28" customFormat="1" x14ac:dyDescent="0.25">
      <c r="D60" s="30"/>
      <c r="F60" s="46"/>
    </row>
    <row r="61" spans="4:6" s="28" customFormat="1" x14ac:dyDescent="0.25">
      <c r="D61" s="30"/>
      <c r="F61" s="46"/>
    </row>
    <row r="62" spans="4:6" s="28" customFormat="1" x14ac:dyDescent="0.25">
      <c r="D62" s="30"/>
      <c r="F62" s="46"/>
    </row>
    <row r="63" spans="4:6" s="28" customFormat="1" x14ac:dyDescent="0.25">
      <c r="D63" s="30"/>
      <c r="F63" s="46"/>
    </row>
    <row r="64" spans="4:6" s="28" customFormat="1" x14ac:dyDescent="0.25">
      <c r="D64" s="30"/>
      <c r="F64" s="46"/>
    </row>
    <row r="65" spans="4:6" s="28" customFormat="1" x14ac:dyDescent="0.25">
      <c r="D65" s="30"/>
      <c r="F65" s="46"/>
    </row>
    <row r="66" spans="4:6" s="28" customFormat="1" x14ac:dyDescent="0.25">
      <c r="D66" s="30"/>
      <c r="F66" s="46"/>
    </row>
    <row r="67" spans="4:6" s="28" customFormat="1" x14ac:dyDescent="0.25">
      <c r="D67" s="30"/>
      <c r="F67" s="46"/>
    </row>
    <row r="68" spans="4:6" s="28" customFormat="1" x14ac:dyDescent="0.25">
      <c r="D68" s="30"/>
      <c r="F68" s="46"/>
    </row>
    <row r="69" spans="4:6" s="28" customFormat="1" x14ac:dyDescent="0.25">
      <c r="D69" s="30"/>
      <c r="F69" s="46"/>
    </row>
    <row r="70" spans="4:6" s="28" customFormat="1" x14ac:dyDescent="0.25">
      <c r="D70" s="30"/>
      <c r="F70" s="46"/>
    </row>
    <row r="71" spans="4:6" s="28" customFormat="1" x14ac:dyDescent="0.25">
      <c r="D71" s="30"/>
      <c r="F71" s="46"/>
    </row>
  </sheetData>
  <mergeCells count="32">
    <mergeCell ref="D1:F1"/>
    <mergeCell ref="A3:F3"/>
    <mergeCell ref="A5:A6"/>
    <mergeCell ref="B5:B6"/>
    <mergeCell ref="C5:C6"/>
    <mergeCell ref="D5:D6"/>
    <mergeCell ref="E5:E6"/>
    <mergeCell ref="F5:F6"/>
    <mergeCell ref="A8:A12"/>
    <mergeCell ref="B8:B12"/>
    <mergeCell ref="C8:C12"/>
    <mergeCell ref="A13:A17"/>
    <mergeCell ref="B13:B17"/>
    <mergeCell ref="C13:C17"/>
    <mergeCell ref="A18:A22"/>
    <mergeCell ref="B18:B22"/>
    <mergeCell ref="C18:C22"/>
    <mergeCell ref="A23:A27"/>
    <mergeCell ref="B23:B27"/>
    <mergeCell ref="C23:C27"/>
    <mergeCell ref="A28:A32"/>
    <mergeCell ref="B28:B32"/>
    <mergeCell ref="C28:C32"/>
    <mergeCell ref="A33:A37"/>
    <mergeCell ref="B33:B37"/>
    <mergeCell ref="C33:C37"/>
    <mergeCell ref="A38:A42"/>
    <mergeCell ref="B38:B42"/>
    <mergeCell ref="C38:C42"/>
    <mergeCell ref="A43:A47"/>
    <mergeCell ref="B43:B47"/>
    <mergeCell ref="C43:C47"/>
  </mergeCells>
  <pageMargins left="0.31496062992125984" right="0.31496062992125984" top="0.27559055118110237" bottom="0.31496062992125984" header="0.31496062992125984" footer="0.31496062992125984"/>
  <pageSetup paperSize="9" fitToHeight="0" orientation="portrait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12 отчет</vt:lpstr>
      <vt:lpstr>Приложение 13 Уточнение11 апрел</vt:lpstr>
      <vt:lpstr>'Приложение 12 отчет'!Заголовки_для_печати</vt:lpstr>
      <vt:lpstr>'Приложение 13 Уточнение11 апрел'!Заголовки_для_печати</vt:lpstr>
      <vt:lpstr>'Приложение 12 отчет'!Область_печати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Бухтоярова Любовь Федоровна</cp:lastModifiedBy>
  <cp:lastPrinted>2024-04-11T06:57:22Z</cp:lastPrinted>
  <dcterms:created xsi:type="dcterms:W3CDTF">2006-09-16T00:00:00Z</dcterms:created>
  <dcterms:modified xsi:type="dcterms:W3CDTF">2024-04-11T06:57:30Z</dcterms:modified>
</cp:coreProperties>
</file>